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F:\IRIS website\"/>
    </mc:Choice>
  </mc:AlternateContent>
  <bookViews>
    <workbookView xWindow="22875" yWindow="0" windowWidth="12360" windowHeight="12270" activeTab="1"/>
  </bookViews>
  <sheets>
    <sheet name="Data" sheetId="1" r:id="rId1"/>
    <sheet name="Budget" sheetId="4" r:id="rId2"/>
    <sheet name="Instructions" sheetId="5" r:id="rId3"/>
  </sheets>
  <definedNames>
    <definedName name="Blank">Data!$F$5</definedName>
    <definedName name="In_State">Data!$D$5:$D$6</definedName>
    <definedName name="Out_of_State">Data!$E$5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4" l="1"/>
  <c r="E45" i="4" l="1"/>
  <c r="E44" i="4" l="1"/>
  <c r="E43" i="4"/>
  <c r="E48" i="4"/>
  <c r="E49" i="4"/>
  <c r="E39" i="4"/>
  <c r="E32" i="4"/>
  <c r="E33" i="4"/>
  <c r="E31" i="4"/>
  <c r="E34" i="4" s="1"/>
  <c r="E22" i="4" l="1"/>
  <c r="E21" i="4"/>
  <c r="C11" i="4"/>
  <c r="E47" i="4" l="1"/>
  <c r="E37" i="4" l="1"/>
  <c r="E40" i="4" s="1"/>
  <c r="C12" i="4" l="1"/>
  <c r="E12" i="4" s="1"/>
  <c r="E19" i="4"/>
  <c r="D11" i="4"/>
  <c r="E11" i="4" l="1"/>
  <c r="E18" i="4"/>
  <c r="E13" i="4"/>
  <c r="D8" i="1"/>
  <c r="E52" i="4" l="1"/>
  <c r="E50" i="4"/>
  <c r="E54" i="4" l="1"/>
  <c r="E14" i="4"/>
  <c r="E56" i="4" l="1"/>
  <c r="B61" i="4" s="1"/>
  <c r="B63" i="4" l="1"/>
  <c r="C56" i="4"/>
</calcChain>
</file>

<file path=xl/sharedStrings.xml><?xml version="1.0" encoding="utf-8"?>
<sst xmlns="http://schemas.openxmlformats.org/spreadsheetml/2006/main" count="159" uniqueCount="139">
  <si>
    <t>Credit Hours</t>
  </si>
  <si>
    <t>Tuition</t>
  </si>
  <si>
    <t>Residence Hall Rates</t>
  </si>
  <si>
    <t>Room Cost per Year</t>
  </si>
  <si>
    <t>Room Cost per Semester</t>
  </si>
  <si>
    <t>Additional Fees</t>
  </si>
  <si>
    <t>Activity Fee</t>
  </si>
  <si>
    <t>Housing Application Fee</t>
  </si>
  <si>
    <t>Housing Deposit</t>
  </si>
  <si>
    <t>700#:</t>
  </si>
  <si>
    <t>COF Eligible</t>
  </si>
  <si>
    <t>Meal Plans</t>
  </si>
  <si>
    <t>Total</t>
  </si>
  <si>
    <t>Student Fees Per Credit Hour</t>
  </si>
  <si>
    <t>Rate Per Semester</t>
  </si>
  <si>
    <t>Scholarships</t>
  </si>
  <si>
    <t>Loans</t>
  </si>
  <si>
    <t>Name of Aid</t>
  </si>
  <si>
    <t>North Avenue Apartment - Double</t>
  </si>
  <si>
    <t>North Avenue Apartment - Single</t>
  </si>
  <si>
    <t>Rait Hall - Double</t>
  </si>
  <si>
    <t>Rait Hall - Single</t>
  </si>
  <si>
    <t>Bunting Hall - Double</t>
  </si>
  <si>
    <t>Bunting Hall - Single</t>
  </si>
  <si>
    <t>Bunting Hall - Single Large</t>
  </si>
  <si>
    <t>Bunting Hall - Double Stacked</t>
  </si>
  <si>
    <t>Garfield Hall - Double</t>
  </si>
  <si>
    <t>Grand Mesa Hall - Double</t>
  </si>
  <si>
    <t>Grand Mesa Hall - Single</t>
  </si>
  <si>
    <t>Grand Mesa Hall - Super Single</t>
  </si>
  <si>
    <t>Monument Hall - Double</t>
  </si>
  <si>
    <t>North Avenue - Double</t>
  </si>
  <si>
    <t>North Avenue - Single</t>
  </si>
  <si>
    <t>Orchard Ave Apartments - Double</t>
  </si>
  <si>
    <t>Orchard Ave Apartments - Single</t>
  </si>
  <si>
    <t>Pinon Hall - Double</t>
  </si>
  <si>
    <t>Pinon Hall - Single</t>
  </si>
  <si>
    <t>Tolman Hall - Double</t>
  </si>
  <si>
    <t>Tolman Hall - Single</t>
  </si>
  <si>
    <t>Walnut Ridge Apartments - Double</t>
  </si>
  <si>
    <t>Walnut Ridge Apartments - Single</t>
  </si>
  <si>
    <t>Wingate Hall - Double</t>
  </si>
  <si>
    <t>On Campus</t>
  </si>
  <si>
    <t>Online</t>
  </si>
  <si>
    <t xml:space="preserve">Grants </t>
  </si>
  <si>
    <t xml:space="preserve">Other </t>
  </si>
  <si>
    <t>Family Contributions</t>
  </si>
  <si>
    <t>A</t>
  </si>
  <si>
    <t xml:space="preserve">Monthly </t>
  </si>
  <si>
    <t xml:space="preserve">Bi-Weekly </t>
  </si>
  <si>
    <t>Student Budget</t>
  </si>
  <si>
    <t>Colorado Mesa University</t>
  </si>
  <si>
    <t>How am I Going to Pay for This?</t>
  </si>
  <si>
    <t>B</t>
  </si>
  <si>
    <t>http://www.coloradomesa.edu/residence-life/rates.html</t>
  </si>
  <si>
    <t>Link to tuition page:</t>
  </si>
  <si>
    <t>Link to room &amp; board:</t>
  </si>
  <si>
    <t>http://www.coloradomesa.edu/student-accounts/expenses.html</t>
  </si>
  <si>
    <t>Instructions for Filling Out Your Budget</t>
  </si>
  <si>
    <t>Input your name and 700 #</t>
  </si>
  <si>
    <t>Input information in all the tan colored boxes</t>
  </si>
  <si>
    <t>*</t>
  </si>
  <si>
    <t>Type number of on campus credit hours</t>
  </si>
  <si>
    <t>Type number of online credit hours</t>
  </si>
  <si>
    <t>Choose meal plan A or B from drop down list</t>
  </si>
  <si>
    <t>Pick the dorm you want to stay in from drop down list</t>
  </si>
  <si>
    <t>Choose tuition classification from drop down list</t>
  </si>
  <si>
    <t>Input the name of the aid you are going to receive and the amount</t>
  </si>
  <si>
    <t>View grand total to see how much money you will need to pay for year</t>
  </si>
  <si>
    <t>Decide if you will need to sign up for Payment Plan that is monthly or biweekly</t>
  </si>
  <si>
    <t>The Payment Plan costs $30 to enroll in</t>
  </si>
  <si>
    <t>Enjoy School and have less financial worries</t>
  </si>
  <si>
    <t>Today's Date:</t>
  </si>
  <si>
    <t>August</t>
  </si>
  <si>
    <t>September</t>
  </si>
  <si>
    <t>October</t>
  </si>
  <si>
    <t>November</t>
  </si>
  <si>
    <t>December</t>
  </si>
  <si>
    <t>Fall:</t>
  </si>
  <si>
    <t>Monthly</t>
  </si>
  <si>
    <t>BiWeekly</t>
  </si>
  <si>
    <t>Summer:</t>
  </si>
  <si>
    <t>May</t>
  </si>
  <si>
    <t>June</t>
  </si>
  <si>
    <t>July</t>
  </si>
  <si>
    <t>Last Day</t>
  </si>
  <si>
    <t>COF</t>
  </si>
  <si>
    <t>Yes</t>
  </si>
  <si>
    <t>No</t>
  </si>
  <si>
    <t># of Pymts-Monthly</t>
  </si>
  <si>
    <t># of Pymts-BiWeekly</t>
  </si>
  <si>
    <t>Yearly Amount</t>
  </si>
  <si>
    <t>Total Aid Per Semester:</t>
  </si>
  <si>
    <t>Per Semester</t>
  </si>
  <si>
    <t xml:space="preserve">Tuition Classification: </t>
  </si>
  <si>
    <t>What is COF? See coloradomesa.edu/cof</t>
  </si>
  <si>
    <t>Will You Still Owe? Join a Payment Plan!</t>
  </si>
  <si>
    <t>In-State</t>
  </si>
  <si>
    <t>Out-of-State</t>
  </si>
  <si>
    <t>Tuition Per Credit Hour</t>
  </si>
  <si>
    <t>Room and Board Total</t>
  </si>
  <si>
    <t>Total Tuition</t>
  </si>
  <si>
    <t xml:space="preserve">Meal Plan          </t>
  </si>
  <si>
    <t>In_State</t>
  </si>
  <si>
    <t>Out_of_State</t>
  </si>
  <si>
    <t>Mountains and Plains</t>
  </si>
  <si>
    <t>Western Undergratuate Exchange (WUE)</t>
  </si>
  <si>
    <t>Blank</t>
  </si>
  <si>
    <t>Name</t>
  </si>
  <si>
    <t>Amount</t>
  </si>
  <si>
    <t>Payment</t>
  </si>
  <si>
    <t>Click Here to Watch our How To Videos</t>
  </si>
  <si>
    <t xml:space="preserve">     How to Enroll: </t>
  </si>
  <si>
    <t xml:space="preserve">      -Log in to ePAY</t>
  </si>
  <si>
    <t xml:space="preserve">      -Click “Payment Plans” tab → Click “Enroll Now”</t>
  </si>
  <si>
    <t>Deadline Past</t>
  </si>
  <si>
    <t xml:space="preserve">Are you a CO resident? Pick Yes from the drop down. </t>
  </si>
  <si>
    <t>Optional Fees:</t>
  </si>
  <si>
    <t>Parking Pass;</t>
  </si>
  <si>
    <t xml:space="preserve">Parking Pass </t>
  </si>
  <si>
    <t>Estimated Books</t>
  </si>
  <si>
    <t>Dorm and Room Choice:</t>
  </si>
  <si>
    <t>Residence Hall Permit</t>
  </si>
  <si>
    <t xml:space="preserve">Commuter Permit </t>
  </si>
  <si>
    <t xml:space="preserve">Faculty/Staff Permit </t>
  </si>
  <si>
    <t xml:space="preserve">Value Permit </t>
  </si>
  <si>
    <t>Motorcycle Permit</t>
  </si>
  <si>
    <t>None</t>
  </si>
  <si>
    <t>Matriculation Fee?</t>
  </si>
  <si>
    <t>What are my costs for this semester?</t>
  </si>
  <si>
    <t>Subsidized</t>
  </si>
  <si>
    <t>Unsubsidized</t>
  </si>
  <si>
    <t>Parent Loan</t>
  </si>
  <si>
    <t>Pell Grant</t>
  </si>
  <si>
    <t xml:space="preserve">Past Balance? </t>
  </si>
  <si>
    <t xml:space="preserve">Fill in all the YELLOW Boxes </t>
  </si>
  <si>
    <t>Spring 2018</t>
  </si>
  <si>
    <t xml:space="preserve"> </t>
  </si>
  <si>
    <t xml:space="preserve">Est. Total Charges: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</si>
</sst>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5D0022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48"/>
      <color rgb="FF5D0022"/>
      <name val="Calibri"/>
      <family val="2"/>
      <scheme val="minor"/>
    </font>
    <font>
      <b/>
      <sz val="28"/>
      <color rgb="FF5D002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rgb="FF5D0022"/>
      <name val="Calibri"/>
      <family val="2"/>
      <scheme val="minor"/>
    </font>
    <font>
      <b/>
      <sz val="11"/>
      <color theme="7" tint="0.39997558519241921"/>
      <name val="Calibri"/>
      <family val="2"/>
      <scheme val="minor"/>
    </font>
    <font>
      <b/>
      <sz val="30"/>
      <color rgb="FF5D002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.5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4"/>
      <color rgb="FF5D002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5D00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double">
        <color theme="7" tint="0.39994506668294322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4" fillId="0" borderId="0" applyNumberFormat="0" applyFill="0" applyBorder="0" applyAlignment="0" applyProtection="0"/>
  </cellStyleXfs>
  <cellXfs count="162">
    <xf numFmtId="0" fontId="0" fillId="0" borderId="0" xfId="0"/>
    <xf numFmtId="43" fontId="0" fillId="0" borderId="0" xfId="1" applyFont="1"/>
    <xf numFmtId="0" fontId="2" fillId="0" borderId="0" xfId="0" applyFont="1"/>
    <xf numFmtId="44" fontId="0" fillId="0" borderId="0" xfId="2" applyFon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0" fillId="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4" borderId="0" xfId="0" applyFill="1" applyAlignment="1">
      <alignment horizontal="right"/>
    </xf>
    <xf numFmtId="14" fontId="0" fillId="0" borderId="0" xfId="0" applyNumberFormat="1" applyFont="1"/>
    <xf numFmtId="0" fontId="0" fillId="0" borderId="0" xfId="0" applyFont="1" applyFill="1" applyBorder="1"/>
    <xf numFmtId="44" fontId="0" fillId="0" borderId="0" xfId="0" applyNumberFormat="1" applyFont="1"/>
    <xf numFmtId="0" fontId="4" fillId="3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/>
    </xf>
    <xf numFmtId="0" fontId="4" fillId="3" borderId="10" xfId="0" applyFont="1" applyFill="1" applyBorder="1" applyAlignment="1">
      <alignment wrapText="1"/>
    </xf>
    <xf numFmtId="0" fontId="4" fillId="3" borderId="12" xfId="0" applyFont="1" applyFill="1" applyBorder="1" applyAlignment="1">
      <alignment wrapText="1"/>
    </xf>
    <xf numFmtId="0" fontId="4" fillId="3" borderId="9" xfId="0" applyFont="1" applyFill="1" applyBorder="1" applyAlignment="1">
      <alignment horizontal="center" wrapText="1"/>
    </xf>
    <xf numFmtId="0" fontId="0" fillId="3" borderId="13" xfId="0" applyFont="1" applyFill="1" applyBorder="1"/>
    <xf numFmtId="0" fontId="0" fillId="0" borderId="10" xfId="0" applyFont="1" applyBorder="1"/>
    <xf numFmtId="0" fontId="4" fillId="3" borderId="10" xfId="0" applyFont="1" applyFill="1" applyBorder="1"/>
    <xf numFmtId="0" fontId="0" fillId="0" borderId="11" xfId="0" applyFont="1" applyBorder="1"/>
    <xf numFmtId="0" fontId="0" fillId="0" borderId="0" xfId="0" applyFont="1" applyFill="1" applyBorder="1" applyAlignment="1">
      <alignment horizontal="center" wrapText="1"/>
    </xf>
    <xf numFmtId="44" fontId="0" fillId="0" borderId="0" xfId="2" applyFont="1" applyBorder="1"/>
    <xf numFmtId="44" fontId="3" fillId="0" borderId="11" xfId="2" applyFont="1" applyFill="1" applyBorder="1"/>
    <xf numFmtId="0" fontId="0" fillId="0" borderId="12" xfId="0" applyFont="1" applyBorder="1"/>
    <xf numFmtId="0" fontId="4" fillId="0" borderId="10" xfId="0" applyFont="1" applyFill="1" applyBorder="1"/>
    <xf numFmtId="0" fontId="9" fillId="2" borderId="0" xfId="0" applyFont="1" applyFill="1" applyBorder="1" applyAlignment="1"/>
    <xf numFmtId="0" fontId="12" fillId="5" borderId="0" xfId="0" applyFont="1" applyFill="1" applyBorder="1" applyAlignment="1"/>
    <xf numFmtId="0" fontId="4" fillId="3" borderId="12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wrapText="1"/>
    </xf>
    <xf numFmtId="0" fontId="0" fillId="3" borderId="0" xfId="0" applyFont="1" applyFill="1" applyBorder="1"/>
    <xf numFmtId="0" fontId="4" fillId="3" borderId="7" xfId="0" applyFont="1" applyFill="1" applyBorder="1" applyAlignment="1"/>
    <xf numFmtId="0" fontId="4" fillId="3" borderId="8" xfId="0" applyFont="1" applyFill="1" applyBorder="1" applyAlignment="1"/>
    <xf numFmtId="0" fontId="12" fillId="2" borderId="1" xfId="0" applyFont="1" applyFill="1" applyBorder="1" applyAlignment="1">
      <alignment horizontal="center"/>
    </xf>
    <xf numFmtId="0" fontId="0" fillId="3" borderId="10" xfId="0" applyFont="1" applyFill="1" applyBorder="1"/>
    <xf numFmtId="0" fontId="4" fillId="3" borderId="10" xfId="0" applyFont="1" applyFill="1" applyBorder="1" applyAlignment="1">
      <alignment horizontal="center" wrapText="1"/>
    </xf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4" fontId="0" fillId="0" borderId="0" xfId="0" applyNumberFormat="1" applyBorder="1"/>
    <xf numFmtId="14" fontId="0" fillId="4" borderId="0" xfId="0" applyNumberFormat="1" applyFill="1" applyBorder="1"/>
    <xf numFmtId="14" fontId="5" fillId="0" borderId="0" xfId="0" applyNumberFormat="1" applyFont="1" applyFill="1" applyBorder="1" applyAlignment="1"/>
    <xf numFmtId="14" fontId="5" fillId="0" borderId="11" xfId="0" applyNumberFormat="1" applyFont="1" applyFill="1" applyBorder="1" applyAlignment="1"/>
    <xf numFmtId="0" fontId="9" fillId="2" borderId="15" xfId="0" applyFont="1" applyFill="1" applyBorder="1" applyAlignment="1">
      <alignment horizontal="right"/>
    </xf>
    <xf numFmtId="0" fontId="9" fillId="2" borderId="16" xfId="0" applyFont="1" applyFill="1" applyBorder="1" applyAlignment="1">
      <alignment horizontal="right"/>
    </xf>
    <xf numFmtId="0" fontId="0" fillId="0" borderId="0" xfId="0" applyFill="1"/>
    <xf numFmtId="44" fontId="3" fillId="2" borderId="0" xfId="2" applyFont="1" applyFill="1" applyBorder="1" applyProtection="1">
      <protection hidden="1"/>
    </xf>
    <xf numFmtId="44" fontId="3" fillId="2" borderId="11" xfId="0" applyNumberFormat="1" applyFont="1" applyFill="1" applyBorder="1" applyProtection="1">
      <protection hidden="1"/>
    </xf>
    <xf numFmtId="44" fontId="3" fillId="2" borderId="11" xfId="2" applyFont="1" applyFill="1" applyBorder="1" applyProtection="1">
      <protection hidden="1"/>
    </xf>
    <xf numFmtId="44" fontId="3" fillId="2" borderId="0" xfId="2" applyFont="1" applyFill="1" applyBorder="1" applyAlignment="1" applyProtection="1">
      <protection hidden="1"/>
    </xf>
    <xf numFmtId="44" fontId="9" fillId="2" borderId="19" xfId="0" applyNumberFormat="1" applyFont="1" applyFill="1" applyBorder="1" applyProtection="1">
      <protection hidden="1"/>
    </xf>
    <xf numFmtId="0" fontId="0" fillId="4" borderId="18" xfId="0" applyFont="1" applyFill="1" applyBorder="1" applyAlignment="1" applyProtection="1">
      <alignment horizontal="center" wrapText="1"/>
      <protection locked="0"/>
    </xf>
    <xf numFmtId="0" fontId="0" fillId="4" borderId="18" xfId="0" applyFont="1" applyFill="1" applyBorder="1" applyAlignment="1" applyProtection="1">
      <alignment horizontal="center"/>
      <protection locked="0"/>
    </xf>
    <xf numFmtId="0" fontId="2" fillId="4" borderId="17" xfId="0" applyFont="1" applyFill="1" applyBorder="1" applyAlignment="1" applyProtection="1">
      <protection locked="0"/>
    </xf>
    <xf numFmtId="44" fontId="3" fillId="2" borderId="0" xfId="2" applyFont="1" applyFill="1" applyBorder="1" applyAlignment="1" applyProtection="1">
      <alignment horizontal="right"/>
      <protection hidden="1"/>
    </xf>
    <xf numFmtId="44" fontId="3" fillId="2" borderId="0" xfId="2" applyNumberFormat="1" applyFont="1" applyFill="1" applyBorder="1" applyProtection="1">
      <protection hidden="1"/>
    </xf>
    <xf numFmtId="44" fontId="12" fillId="2" borderId="1" xfId="2" applyFont="1" applyFill="1" applyBorder="1" applyAlignment="1" applyProtection="1">
      <alignment horizontal="center"/>
      <protection hidden="1"/>
    </xf>
    <xf numFmtId="44" fontId="3" fillId="2" borderId="14" xfId="2" applyFont="1" applyFill="1" applyBorder="1" applyProtection="1">
      <protection hidden="1"/>
    </xf>
    <xf numFmtId="44" fontId="10" fillId="0" borderId="0" xfId="2" applyNumberFormat="1" applyFont="1" applyFill="1" applyBorder="1" applyProtection="1">
      <protection hidden="1"/>
    </xf>
    <xf numFmtId="0" fontId="14" fillId="0" borderId="0" xfId="4" applyAlignment="1">
      <alignment vertical="center"/>
    </xf>
    <xf numFmtId="0" fontId="0" fillId="0" borderId="13" xfId="0" applyFont="1" applyBorder="1"/>
    <xf numFmtId="14" fontId="0" fillId="0" borderId="0" xfId="0" applyNumberFormat="1" applyFont="1" applyFill="1"/>
    <xf numFmtId="0" fontId="15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43" fontId="0" fillId="0" borderId="0" xfId="1" applyFont="1" applyBorder="1"/>
    <xf numFmtId="0" fontId="2" fillId="0" borderId="7" xfId="0" applyFont="1" applyBorder="1"/>
    <xf numFmtId="43" fontId="0" fillId="0" borderId="8" xfId="1" applyFont="1" applyBorder="1"/>
    <xf numFmtId="43" fontId="0" fillId="0" borderId="9" xfId="1" applyFont="1" applyBorder="1"/>
    <xf numFmtId="0" fontId="2" fillId="0" borderId="10" xfId="0" applyFont="1" applyBorder="1"/>
    <xf numFmtId="43" fontId="0" fillId="0" borderId="11" xfId="1" applyFont="1" applyBorder="1"/>
    <xf numFmtId="43" fontId="0" fillId="0" borderId="13" xfId="1" applyFont="1" applyBorder="1"/>
    <xf numFmtId="43" fontId="0" fillId="0" borderId="14" xfId="1" applyFont="1" applyBorder="1"/>
    <xf numFmtId="4" fontId="0" fillId="0" borderId="11" xfId="0" applyNumberFormat="1" applyBorder="1"/>
    <xf numFmtId="4" fontId="0" fillId="0" borderId="14" xfId="0" applyNumberFormat="1" applyFill="1" applyBorder="1"/>
    <xf numFmtId="0" fontId="2" fillId="0" borderId="0" xfId="0" applyFont="1" applyBorder="1"/>
    <xf numFmtId="4" fontId="0" fillId="0" borderId="0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0" fontId="17" fillId="0" borderId="0" xfId="0" applyFont="1" applyFill="1"/>
    <xf numFmtId="44" fontId="17" fillId="0" borderId="0" xfId="2" applyFont="1" applyFill="1" applyBorder="1" applyProtection="1">
      <protection hidden="1"/>
    </xf>
    <xf numFmtId="4" fontId="0" fillId="0" borderId="11" xfId="0" applyNumberFormat="1" applyFill="1" applyBorder="1"/>
    <xf numFmtId="0" fontId="0" fillId="0" borderId="12" xfId="0" applyFill="1" applyBorder="1"/>
    <xf numFmtId="44" fontId="0" fillId="2" borderId="0" xfId="0" applyNumberFormat="1" applyFont="1" applyFill="1" applyBorder="1" applyProtection="1">
      <protection hidden="1"/>
    </xf>
    <xf numFmtId="0" fontId="12" fillId="2" borderId="0" xfId="0" applyFont="1" applyFill="1" applyBorder="1" applyAlignment="1"/>
    <xf numFmtId="14" fontId="0" fillId="4" borderId="18" xfId="0" applyNumberFormat="1" applyFont="1" applyFill="1" applyBorder="1" applyProtection="1">
      <protection locked="0"/>
    </xf>
    <xf numFmtId="14" fontId="0" fillId="6" borderId="0" xfId="0" applyNumberFormat="1" applyFill="1" applyBorder="1"/>
    <xf numFmtId="44" fontId="18" fillId="2" borderId="0" xfId="2" applyFont="1" applyFill="1" applyBorder="1" applyAlignment="1" applyProtection="1">
      <protection hidden="1"/>
    </xf>
    <xf numFmtId="44" fontId="18" fillId="2" borderId="13" xfId="2" applyFont="1" applyFill="1" applyBorder="1" applyAlignment="1" applyProtection="1">
      <protection hidden="1"/>
    </xf>
    <xf numFmtId="44" fontId="0" fillId="0" borderId="11" xfId="0" applyNumberFormat="1" applyFont="1" applyBorder="1"/>
    <xf numFmtId="0" fontId="4" fillId="3" borderId="7" xfId="0" applyFont="1" applyFill="1" applyBorder="1" applyAlignment="1">
      <alignment wrapText="1"/>
    </xf>
    <xf numFmtId="44" fontId="9" fillId="2" borderId="8" xfId="2" applyFont="1" applyFill="1" applyBorder="1" applyAlignment="1" applyProtection="1">
      <alignment horizontal="right"/>
      <protection hidden="1"/>
    </xf>
    <xf numFmtId="44" fontId="9" fillId="2" borderId="9" xfId="0" applyNumberFormat="1" applyFont="1" applyFill="1" applyBorder="1" applyProtection="1">
      <protection hidden="1"/>
    </xf>
    <xf numFmtId="44" fontId="9" fillId="2" borderId="11" xfId="0" applyNumberFormat="1" applyFont="1" applyFill="1" applyBorder="1" applyProtection="1">
      <protection hidden="1"/>
    </xf>
    <xf numFmtId="44" fontId="9" fillId="2" borderId="14" xfId="0" applyNumberFormat="1" applyFont="1" applyFill="1" applyBorder="1" applyProtection="1">
      <protection hidden="1"/>
    </xf>
    <xf numFmtId="44" fontId="9" fillId="2" borderId="0" xfId="2" applyFont="1" applyFill="1" applyBorder="1" applyAlignment="1" applyProtection="1">
      <alignment horizontal="right"/>
      <protection hidden="1"/>
    </xf>
    <xf numFmtId="44" fontId="9" fillId="2" borderId="13" xfId="2" applyFont="1" applyFill="1" applyBorder="1" applyAlignment="1" applyProtection="1">
      <alignment horizontal="right"/>
      <protection hidden="1"/>
    </xf>
    <xf numFmtId="164" fontId="0" fillId="0" borderId="0" xfId="0" applyNumberFormat="1"/>
    <xf numFmtId="44" fontId="0" fillId="0" borderId="0" xfId="0" applyNumberFormat="1"/>
    <xf numFmtId="0" fontId="2" fillId="0" borderId="9" xfId="0" applyFont="1" applyBorder="1"/>
    <xf numFmtId="2" fontId="0" fillId="0" borderId="11" xfId="2" applyNumberFormat="1" applyFont="1" applyBorder="1"/>
    <xf numFmtId="164" fontId="2" fillId="0" borderId="14" xfId="2" applyNumberFormat="1" applyFont="1" applyBorder="1"/>
    <xf numFmtId="44" fontId="0" fillId="0" borderId="0" xfId="2" applyFont="1" applyFill="1" applyBorder="1" applyProtection="1"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44" fontId="0" fillId="4" borderId="18" xfId="2" applyFont="1" applyFill="1" applyBorder="1" applyProtection="1">
      <protection locked="0"/>
    </xf>
    <xf numFmtId="0" fontId="19" fillId="8" borderId="18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6" borderId="0" xfId="0" applyFont="1" applyFill="1" applyBorder="1" applyAlignment="1" applyProtection="1">
      <alignment horizontal="center" wrapText="1"/>
      <protection locked="0"/>
    </xf>
    <xf numFmtId="0" fontId="13" fillId="7" borderId="15" xfId="0" applyFont="1" applyFill="1" applyBorder="1" applyAlignment="1">
      <alignment horizontal="center"/>
    </xf>
    <xf numFmtId="0" fontId="13" fillId="7" borderId="16" xfId="0" applyFont="1" applyFill="1" applyBorder="1" applyAlignment="1">
      <alignment horizontal="center"/>
    </xf>
    <xf numFmtId="0" fontId="13" fillId="7" borderId="17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4" fillId="3" borderId="8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44" fontId="9" fillId="2" borderId="0" xfId="2" applyFont="1" applyFill="1" applyBorder="1" applyAlignment="1" applyProtection="1">
      <alignment horizontal="right"/>
      <protection hidden="1"/>
    </xf>
    <xf numFmtId="0" fontId="4" fillId="7" borderId="12" xfId="0" applyFont="1" applyFill="1" applyBorder="1" applyAlignment="1">
      <alignment horizontal="center" wrapText="1"/>
    </xf>
    <xf numFmtId="0" fontId="4" fillId="7" borderId="13" xfId="0" applyFont="1" applyFill="1" applyBorder="1" applyAlignment="1">
      <alignment horizontal="center" wrapText="1"/>
    </xf>
    <xf numFmtId="0" fontId="4" fillId="7" borderId="14" xfId="0" applyFont="1" applyFill="1" applyBorder="1" applyAlignment="1">
      <alignment horizontal="center" wrapText="1"/>
    </xf>
    <xf numFmtId="0" fontId="0" fillId="4" borderId="15" xfId="0" applyFont="1" applyFill="1" applyBorder="1" applyAlignment="1" applyProtection="1">
      <alignment horizontal="center" wrapText="1"/>
      <protection locked="0"/>
    </xf>
    <xf numFmtId="0" fontId="0" fillId="4" borderId="17" xfId="0" applyFont="1" applyFill="1" applyBorder="1" applyAlignment="1" applyProtection="1">
      <alignment horizontal="center" wrapText="1"/>
      <protection locked="0"/>
    </xf>
    <xf numFmtId="0" fontId="4" fillId="3" borderId="7" xfId="0" applyFont="1" applyFill="1" applyBorder="1" applyAlignment="1">
      <alignment horizontal="left" wrapText="1"/>
    </xf>
    <xf numFmtId="0" fontId="4" fillId="3" borderId="8" xfId="0" applyFont="1" applyFill="1" applyBorder="1" applyAlignment="1">
      <alignment horizontal="left" wrapText="1"/>
    </xf>
    <xf numFmtId="0" fontId="2" fillId="4" borderId="16" xfId="0" applyFont="1" applyFill="1" applyBorder="1" applyAlignment="1" applyProtection="1">
      <alignment horizontal="center"/>
      <protection locked="0"/>
    </xf>
    <xf numFmtId="0" fontId="2" fillId="4" borderId="15" xfId="0" applyFont="1" applyFill="1" applyBorder="1" applyAlignment="1" applyProtection="1">
      <alignment horizontal="center"/>
      <protection locked="0"/>
    </xf>
    <xf numFmtId="0" fontId="2" fillId="4" borderId="17" xfId="0" applyFont="1" applyFill="1" applyBorder="1" applyAlignment="1" applyProtection="1">
      <alignment horizontal="center"/>
      <protection locked="0"/>
    </xf>
    <xf numFmtId="0" fontId="19" fillId="0" borderId="20" xfId="0" applyFont="1" applyFill="1" applyBorder="1" applyAlignment="1">
      <alignment horizontal="center"/>
    </xf>
    <xf numFmtId="0" fontId="19" fillId="4" borderId="16" xfId="0" applyFont="1" applyFill="1" applyBorder="1" applyAlignment="1">
      <alignment horizontal="center"/>
    </xf>
    <xf numFmtId="0" fontId="19" fillId="4" borderId="17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6" fillId="0" borderId="0" xfId="4" applyFont="1" applyAlignment="1">
      <alignment horizontal="center"/>
    </xf>
    <xf numFmtId="0" fontId="16" fillId="0" borderId="11" xfId="4" applyFont="1" applyBorder="1" applyAlignment="1">
      <alignment horizontal="center"/>
    </xf>
    <xf numFmtId="0" fontId="0" fillId="6" borderId="13" xfId="0" applyFont="1" applyFill="1" applyBorder="1" applyAlignment="1" applyProtection="1">
      <alignment horizontal="center" wrapText="1"/>
      <protection locked="0"/>
    </xf>
    <xf numFmtId="0" fontId="11" fillId="7" borderId="15" xfId="0" applyFont="1" applyFill="1" applyBorder="1" applyAlignment="1">
      <alignment horizontal="center"/>
    </xf>
    <xf numFmtId="0" fontId="11" fillId="7" borderId="16" xfId="0" applyFont="1" applyFill="1" applyBorder="1" applyAlignment="1">
      <alignment horizontal="center"/>
    </xf>
    <xf numFmtId="0" fontId="11" fillId="7" borderId="17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2" borderId="0" xfId="0" applyFont="1" applyFill="1" applyAlignment="1">
      <alignment horizontal="center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Normal 2" xfId="3"/>
  </cellStyles>
  <dxfs count="4">
    <dxf>
      <font>
        <color theme="0"/>
      </font>
      <fill>
        <patternFill>
          <bgColor rgb="FFCC0000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0"/>
      </font>
      <fill>
        <patternFill>
          <fgColor auto="1"/>
          <bgColor rgb="FFCC0000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5D0022"/>
      <color rgb="FFCC0000"/>
      <color rgb="FFFF5050"/>
      <color rgb="FFFF4B4B"/>
      <color rgb="FF990000"/>
      <color rgb="FFFFD319"/>
      <color rgb="FFF9A3A1"/>
      <color rgb="FF009999"/>
      <color rgb="FFFFCC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oloradomesa.edu/student-accounts/how-to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J74"/>
  <sheetViews>
    <sheetView topLeftCell="A43" workbookViewId="0">
      <selection activeCell="C69" sqref="C69"/>
    </sheetView>
  </sheetViews>
  <sheetFormatPr defaultRowHeight="15" x14ac:dyDescent="0.25"/>
  <cols>
    <col min="1" max="1" width="46.85546875" bestFit="1" customWidth="1"/>
    <col min="2" max="2" width="17.85546875" customWidth="1"/>
    <col min="3" max="3" width="15.28515625" customWidth="1"/>
    <col min="4" max="4" width="9.7109375" bestFit="1" customWidth="1"/>
    <col min="5" max="5" width="12.7109375" bestFit="1" customWidth="1"/>
    <col min="6" max="7" width="12.85546875" customWidth="1"/>
    <col min="8" max="8" width="10.7109375" bestFit="1" customWidth="1"/>
    <col min="9" max="9" width="9.7109375" bestFit="1" customWidth="1"/>
    <col min="10" max="10" width="19.5703125" bestFit="1" customWidth="1"/>
    <col min="11" max="11" width="9.7109375" bestFit="1" customWidth="1"/>
    <col min="12" max="12" width="10.85546875" bestFit="1" customWidth="1"/>
    <col min="13" max="13" width="9.7109375" bestFit="1" customWidth="1"/>
    <col min="14" max="14" width="10.42578125" bestFit="1" customWidth="1"/>
    <col min="15" max="17" width="10.7109375" bestFit="1" customWidth="1"/>
    <col min="18" max="18" width="9.7109375" bestFit="1" customWidth="1"/>
    <col min="19" max="19" width="10.7109375" bestFit="1" customWidth="1"/>
  </cols>
  <sheetData>
    <row r="2" spans="1:8" ht="15.75" thickBot="1" x14ac:dyDescent="0.3"/>
    <row r="3" spans="1:8" x14ac:dyDescent="0.25">
      <c r="A3" s="120" t="s">
        <v>1</v>
      </c>
      <c r="B3" s="122"/>
      <c r="C3" s="8"/>
      <c r="D3" s="120" t="s">
        <v>86</v>
      </c>
      <c r="E3" s="121"/>
      <c r="F3" s="122"/>
    </row>
    <row r="4" spans="1:8" x14ac:dyDescent="0.25">
      <c r="A4" s="48"/>
      <c r="B4" s="88">
        <v>0</v>
      </c>
      <c r="D4" s="27" t="s">
        <v>103</v>
      </c>
      <c r="E4" s="46" t="s">
        <v>104</v>
      </c>
      <c r="F4" s="47" t="s">
        <v>107</v>
      </c>
    </row>
    <row r="5" spans="1:8" x14ac:dyDescent="0.25">
      <c r="A5" s="48" t="s">
        <v>97</v>
      </c>
      <c r="B5" s="88">
        <v>347</v>
      </c>
      <c r="D5" s="48" t="s">
        <v>87</v>
      </c>
      <c r="E5" s="46" t="s">
        <v>88</v>
      </c>
      <c r="F5" s="47"/>
    </row>
    <row r="6" spans="1:8" x14ac:dyDescent="0.25">
      <c r="A6" s="48" t="s">
        <v>98</v>
      </c>
      <c r="B6" s="88">
        <v>697</v>
      </c>
      <c r="D6" s="48" t="s">
        <v>88</v>
      </c>
      <c r="E6" s="46"/>
      <c r="F6" s="47"/>
    </row>
    <row r="7" spans="1:8" x14ac:dyDescent="0.25">
      <c r="A7" s="48" t="s">
        <v>106</v>
      </c>
      <c r="B7" s="88">
        <v>405.5</v>
      </c>
      <c r="D7" s="48"/>
      <c r="E7" s="46"/>
      <c r="F7" s="47"/>
    </row>
    <row r="8" spans="1:8" ht="15.75" thickBot="1" x14ac:dyDescent="0.3">
      <c r="A8" s="48" t="s">
        <v>105</v>
      </c>
      <c r="B8" s="95">
        <v>405.5</v>
      </c>
      <c r="D8" s="49" t="str">
        <f>IF(Budget!$C$9="In-State","In_State",IF(Budget!C9="","Blank","Out_of_State"))</f>
        <v>In_State</v>
      </c>
      <c r="E8" s="50"/>
      <c r="F8" s="51"/>
    </row>
    <row r="9" spans="1:8" x14ac:dyDescent="0.25">
      <c r="A9" s="48" t="s">
        <v>43</v>
      </c>
      <c r="B9" s="95">
        <v>406.08</v>
      </c>
      <c r="D9" s="46"/>
      <c r="E9" s="46"/>
      <c r="F9" s="46"/>
    </row>
    <row r="10" spans="1:8" x14ac:dyDescent="0.25">
      <c r="A10" s="48"/>
      <c r="B10" s="95"/>
      <c r="D10" s="46"/>
      <c r="E10" s="46"/>
      <c r="F10" s="46"/>
    </row>
    <row r="11" spans="1:8" ht="15.75" thickBot="1" x14ac:dyDescent="0.3">
      <c r="A11" s="96" t="s">
        <v>13</v>
      </c>
      <c r="B11" s="89">
        <v>29.08</v>
      </c>
      <c r="D11" s="46"/>
      <c r="E11" s="46"/>
      <c r="F11" s="46"/>
    </row>
    <row r="12" spans="1:8" ht="15.75" thickBot="1" x14ac:dyDescent="0.3"/>
    <row r="13" spans="1:8" x14ac:dyDescent="0.25">
      <c r="A13" s="120" t="s">
        <v>2</v>
      </c>
      <c r="B13" s="121"/>
      <c r="C13" s="121"/>
      <c r="D13" s="54"/>
    </row>
    <row r="14" spans="1:8" x14ac:dyDescent="0.25">
      <c r="A14" s="48"/>
      <c r="B14" s="90" t="s">
        <v>3</v>
      </c>
      <c r="C14" s="90" t="s">
        <v>4</v>
      </c>
      <c r="D14" s="47"/>
      <c r="H14" s="4"/>
    </row>
    <row r="15" spans="1:8" x14ac:dyDescent="0.25">
      <c r="A15" s="48"/>
      <c r="B15" s="90"/>
      <c r="C15" s="90"/>
      <c r="D15" s="47"/>
      <c r="H15" s="6"/>
    </row>
    <row r="16" spans="1:8" x14ac:dyDescent="0.25">
      <c r="A16" s="48" t="s">
        <v>22</v>
      </c>
      <c r="B16" s="91">
        <v>6770</v>
      </c>
      <c r="C16" s="91">
        <v>3385</v>
      </c>
      <c r="D16" s="47"/>
      <c r="H16" s="4"/>
    </row>
    <row r="17" spans="1:8" x14ac:dyDescent="0.25">
      <c r="A17" s="48" t="s">
        <v>23</v>
      </c>
      <c r="B17" s="91">
        <v>7200</v>
      </c>
      <c r="C17" s="91">
        <v>3600</v>
      </c>
      <c r="D17" s="47"/>
      <c r="H17" s="4"/>
    </row>
    <row r="18" spans="1:8" x14ac:dyDescent="0.25">
      <c r="A18" s="48" t="s">
        <v>24</v>
      </c>
      <c r="B18" s="91">
        <v>7800</v>
      </c>
      <c r="C18" s="91">
        <v>3900</v>
      </c>
      <c r="D18" s="47"/>
      <c r="H18" s="4"/>
    </row>
    <row r="19" spans="1:8" x14ac:dyDescent="0.25">
      <c r="A19" s="48" t="s">
        <v>25</v>
      </c>
      <c r="B19" s="91">
        <v>6000</v>
      </c>
      <c r="C19" s="91">
        <v>3000</v>
      </c>
      <c r="D19" s="47"/>
      <c r="H19" s="4"/>
    </row>
    <row r="20" spans="1:8" x14ac:dyDescent="0.25">
      <c r="A20" s="48" t="s">
        <v>26</v>
      </c>
      <c r="B20" s="91">
        <v>5930</v>
      </c>
      <c r="C20" s="91">
        <v>2965</v>
      </c>
      <c r="D20" s="47"/>
      <c r="H20" s="4"/>
    </row>
    <row r="21" spans="1:8" x14ac:dyDescent="0.25">
      <c r="A21" s="48" t="s">
        <v>27</v>
      </c>
      <c r="B21" s="91">
        <v>6680</v>
      </c>
      <c r="C21" s="91">
        <v>3340</v>
      </c>
      <c r="D21" s="47"/>
      <c r="H21" s="4"/>
    </row>
    <row r="22" spans="1:8" x14ac:dyDescent="0.25">
      <c r="A22" s="48" t="s">
        <v>28</v>
      </c>
      <c r="B22" s="91">
        <v>7275</v>
      </c>
      <c r="C22" s="91">
        <v>3637.5</v>
      </c>
      <c r="D22" s="47"/>
      <c r="H22" s="4"/>
    </row>
    <row r="23" spans="1:8" x14ac:dyDescent="0.25">
      <c r="A23" s="48" t="s">
        <v>29</v>
      </c>
      <c r="B23" s="91">
        <v>7865</v>
      </c>
      <c r="C23" s="91">
        <v>3932.5</v>
      </c>
      <c r="D23" s="47"/>
      <c r="H23" s="4"/>
    </row>
    <row r="24" spans="1:8" x14ac:dyDescent="0.25">
      <c r="A24" s="48" t="s">
        <v>30</v>
      </c>
      <c r="B24" s="91">
        <v>6300</v>
      </c>
      <c r="C24" s="91">
        <v>3150</v>
      </c>
      <c r="D24" s="47"/>
      <c r="H24" s="4"/>
    </row>
    <row r="25" spans="1:8" x14ac:dyDescent="0.25">
      <c r="A25" s="48" t="s">
        <v>31</v>
      </c>
      <c r="B25" s="91">
        <v>6580</v>
      </c>
      <c r="C25" s="91">
        <v>3290</v>
      </c>
      <c r="D25" s="47"/>
      <c r="H25" s="4"/>
    </row>
    <row r="26" spans="1:8" x14ac:dyDescent="0.25">
      <c r="A26" s="48" t="s">
        <v>32</v>
      </c>
      <c r="B26" s="91">
        <v>7100</v>
      </c>
      <c r="C26" s="91">
        <v>3550</v>
      </c>
      <c r="D26" s="47"/>
      <c r="H26" s="5"/>
    </row>
    <row r="27" spans="1:8" x14ac:dyDescent="0.25">
      <c r="A27" s="48" t="s">
        <v>18</v>
      </c>
      <c r="B27" s="91">
        <v>7250</v>
      </c>
      <c r="C27" s="91">
        <v>3625</v>
      </c>
      <c r="D27" s="47"/>
      <c r="H27" s="4"/>
    </row>
    <row r="28" spans="1:8" x14ac:dyDescent="0.25">
      <c r="A28" s="48" t="s">
        <v>19</v>
      </c>
      <c r="B28" s="91">
        <v>7950</v>
      </c>
      <c r="C28" s="91">
        <v>3975</v>
      </c>
      <c r="D28" s="47"/>
      <c r="H28" s="4"/>
    </row>
    <row r="29" spans="1:8" x14ac:dyDescent="0.25">
      <c r="A29" s="48" t="s">
        <v>33</v>
      </c>
      <c r="B29" s="91">
        <v>7550</v>
      </c>
      <c r="C29" s="91">
        <v>3775</v>
      </c>
      <c r="D29" s="47"/>
      <c r="H29" s="4"/>
    </row>
    <row r="30" spans="1:8" x14ac:dyDescent="0.25">
      <c r="A30" s="48" t="s">
        <v>34</v>
      </c>
      <c r="B30" s="91">
        <v>8275</v>
      </c>
      <c r="C30" s="91">
        <v>4137.5</v>
      </c>
      <c r="D30" s="47"/>
      <c r="H30" s="4"/>
    </row>
    <row r="31" spans="1:8" x14ac:dyDescent="0.25">
      <c r="A31" s="48" t="s">
        <v>35</v>
      </c>
      <c r="B31" s="91">
        <v>5145</v>
      </c>
      <c r="C31" s="91">
        <v>2572.5</v>
      </c>
      <c r="D31" s="47"/>
      <c r="H31" s="4"/>
    </row>
    <row r="32" spans="1:8" x14ac:dyDescent="0.25">
      <c r="A32" s="48" t="s">
        <v>36</v>
      </c>
      <c r="B32" s="91">
        <v>6800</v>
      </c>
      <c r="C32" s="91">
        <v>3400</v>
      </c>
      <c r="D32" s="47"/>
      <c r="H32" s="5"/>
    </row>
    <row r="33" spans="1:9" x14ac:dyDescent="0.25">
      <c r="A33" s="48" t="s">
        <v>20</v>
      </c>
      <c r="B33" s="91">
        <v>4300</v>
      </c>
      <c r="C33" s="91">
        <v>2150</v>
      </c>
      <c r="D33" s="47"/>
      <c r="H33" s="5"/>
    </row>
    <row r="34" spans="1:9" x14ac:dyDescent="0.25">
      <c r="A34" s="48" t="s">
        <v>21</v>
      </c>
      <c r="B34" s="91">
        <v>6000</v>
      </c>
      <c r="C34" s="91">
        <v>3000</v>
      </c>
      <c r="D34" s="47"/>
      <c r="H34" s="4"/>
    </row>
    <row r="35" spans="1:9" x14ac:dyDescent="0.25">
      <c r="A35" s="48" t="s">
        <v>37</v>
      </c>
      <c r="B35" s="91">
        <v>4300</v>
      </c>
      <c r="C35" s="91">
        <v>2150</v>
      </c>
      <c r="D35" s="47"/>
      <c r="H35" s="4"/>
    </row>
    <row r="36" spans="1:9" x14ac:dyDescent="0.25">
      <c r="A36" s="48" t="s">
        <v>38</v>
      </c>
      <c r="B36" s="91">
        <v>6000</v>
      </c>
      <c r="C36" s="91">
        <v>3000</v>
      </c>
      <c r="D36" s="47"/>
      <c r="H36" s="4"/>
    </row>
    <row r="37" spans="1:9" x14ac:dyDescent="0.25">
      <c r="A37" s="48" t="s">
        <v>39</v>
      </c>
      <c r="B37" s="91">
        <v>6500</v>
      </c>
      <c r="C37" s="91">
        <v>3250</v>
      </c>
      <c r="D37" s="47"/>
      <c r="H37" s="4"/>
    </row>
    <row r="38" spans="1:9" x14ac:dyDescent="0.25">
      <c r="A38" s="48" t="s">
        <v>40</v>
      </c>
      <c r="B38" s="91">
        <v>7550</v>
      </c>
      <c r="C38" s="91">
        <v>3775</v>
      </c>
      <c r="D38" s="47"/>
      <c r="H38" s="4"/>
    </row>
    <row r="39" spans="1:9" ht="15.75" thickBot="1" x14ac:dyDescent="0.3">
      <c r="A39" s="49" t="s">
        <v>41</v>
      </c>
      <c r="B39" s="92">
        <v>5930</v>
      </c>
      <c r="C39" s="92">
        <v>2965</v>
      </c>
      <c r="D39" s="51"/>
      <c r="I39" s="2"/>
    </row>
    <row r="40" spans="1:9" ht="15.75" thickBot="1" x14ac:dyDescent="0.3"/>
    <row r="41" spans="1:9" x14ac:dyDescent="0.25">
      <c r="A41" s="81" t="s">
        <v>5</v>
      </c>
      <c r="B41" s="53"/>
      <c r="C41" s="54"/>
    </row>
    <row r="42" spans="1:9" x14ac:dyDescent="0.25">
      <c r="A42" s="48" t="s">
        <v>6</v>
      </c>
      <c r="B42" s="80">
        <v>40</v>
      </c>
      <c r="C42" s="85">
        <v>20</v>
      </c>
    </row>
    <row r="43" spans="1:9" x14ac:dyDescent="0.25">
      <c r="A43" s="48" t="s">
        <v>7</v>
      </c>
      <c r="B43" s="80">
        <v>25</v>
      </c>
      <c r="C43" s="85"/>
    </row>
    <row r="44" spans="1:9" ht="15.75" thickBot="1" x14ac:dyDescent="0.3">
      <c r="A44" s="49" t="s">
        <v>8</v>
      </c>
      <c r="B44" s="86">
        <v>125</v>
      </c>
      <c r="C44" s="87"/>
    </row>
    <row r="45" spans="1:9" ht="15.75" thickBot="1" x14ac:dyDescent="0.3">
      <c r="B45" s="1"/>
      <c r="C45" s="1"/>
    </row>
    <row r="46" spans="1:9" x14ac:dyDescent="0.25">
      <c r="A46" s="81" t="s">
        <v>11</v>
      </c>
      <c r="B46" s="82"/>
      <c r="C46" s="83"/>
    </row>
    <row r="47" spans="1:9" x14ac:dyDescent="0.25">
      <c r="A47" s="84"/>
      <c r="B47" s="80"/>
      <c r="C47" s="85"/>
    </row>
    <row r="48" spans="1:9" x14ac:dyDescent="0.25">
      <c r="A48" s="48" t="s">
        <v>47</v>
      </c>
      <c r="B48" s="80">
        <v>4805</v>
      </c>
      <c r="C48" s="85">
        <v>2402.5</v>
      </c>
    </row>
    <row r="49" spans="1:10" ht="15.75" thickBot="1" x14ac:dyDescent="0.3">
      <c r="A49" s="49" t="s">
        <v>53</v>
      </c>
      <c r="B49" s="86">
        <v>4420</v>
      </c>
      <c r="C49" s="87">
        <v>2210</v>
      </c>
    </row>
    <row r="50" spans="1:10" ht="15.75" thickBot="1" x14ac:dyDescent="0.3"/>
    <row r="51" spans="1:10" x14ac:dyDescent="0.25">
      <c r="A51" s="52"/>
      <c r="B51" s="53"/>
      <c r="C51" s="53"/>
      <c r="D51" s="53"/>
      <c r="E51" s="53"/>
      <c r="F51" s="53"/>
      <c r="G51" s="53"/>
      <c r="H51" s="53"/>
      <c r="I51" s="53"/>
      <c r="J51" s="54"/>
    </row>
    <row r="52" spans="1:10" x14ac:dyDescent="0.25">
      <c r="A52" s="48" t="s">
        <v>81</v>
      </c>
      <c r="B52" s="46" t="s">
        <v>82</v>
      </c>
      <c r="C52" s="46" t="s">
        <v>83</v>
      </c>
      <c r="D52" s="46" t="s">
        <v>84</v>
      </c>
      <c r="E52" s="46"/>
      <c r="F52" s="46"/>
      <c r="G52" s="46"/>
      <c r="H52" s="46"/>
      <c r="I52" s="46"/>
      <c r="J52" s="47"/>
    </row>
    <row r="53" spans="1:10" x14ac:dyDescent="0.25">
      <c r="A53" s="48" t="s">
        <v>79</v>
      </c>
      <c r="B53" s="55">
        <v>42872</v>
      </c>
      <c r="C53" s="55">
        <v>42895</v>
      </c>
      <c r="D53" s="55">
        <v>42925</v>
      </c>
      <c r="E53" s="46"/>
      <c r="F53" s="46"/>
      <c r="G53" s="46"/>
      <c r="H53" s="46"/>
      <c r="I53" s="46"/>
      <c r="J53" s="47"/>
    </row>
    <row r="54" spans="1:10" x14ac:dyDescent="0.25">
      <c r="A54" s="48"/>
      <c r="B54" s="46"/>
      <c r="C54" s="46"/>
      <c r="D54" s="46"/>
      <c r="E54" s="46"/>
      <c r="F54" s="46"/>
      <c r="G54" s="46"/>
      <c r="H54" s="46"/>
      <c r="I54" s="46"/>
      <c r="J54" s="47"/>
    </row>
    <row r="55" spans="1:10" x14ac:dyDescent="0.25">
      <c r="A55" s="48"/>
      <c r="B55" s="46"/>
      <c r="C55" s="46"/>
      <c r="D55" s="46"/>
      <c r="E55" s="46"/>
      <c r="F55" s="46"/>
      <c r="G55" s="46"/>
      <c r="H55" s="46"/>
      <c r="I55" s="46"/>
      <c r="J55" s="47"/>
    </row>
    <row r="56" spans="1:10" x14ac:dyDescent="0.25">
      <c r="A56" s="48"/>
      <c r="B56" s="46"/>
      <c r="C56" s="46"/>
      <c r="D56" s="46"/>
      <c r="E56" s="46"/>
      <c r="F56" s="46"/>
      <c r="G56" s="46"/>
      <c r="H56" s="46"/>
      <c r="I56" s="46"/>
      <c r="J56" s="47"/>
    </row>
    <row r="57" spans="1:10" x14ac:dyDescent="0.25">
      <c r="A57" s="48" t="s">
        <v>78</v>
      </c>
      <c r="B57" s="46" t="s">
        <v>73</v>
      </c>
      <c r="C57" s="46" t="s">
        <v>74</v>
      </c>
      <c r="D57" s="46" t="s">
        <v>75</v>
      </c>
      <c r="E57" s="46" t="s">
        <v>76</v>
      </c>
      <c r="F57" s="46" t="s">
        <v>77</v>
      </c>
      <c r="G57" s="46" t="s">
        <v>115</v>
      </c>
      <c r="H57" s="46"/>
      <c r="I57" s="46"/>
      <c r="J57" s="47"/>
    </row>
    <row r="58" spans="1:10" x14ac:dyDescent="0.25">
      <c r="A58" s="48" t="s">
        <v>79</v>
      </c>
      <c r="B58" s="55">
        <v>42969</v>
      </c>
      <c r="C58" s="55">
        <v>42987</v>
      </c>
      <c r="D58" s="100">
        <v>43017</v>
      </c>
      <c r="E58" s="55">
        <v>43048</v>
      </c>
      <c r="F58" s="55">
        <v>43078</v>
      </c>
      <c r="G58" s="56">
        <v>43036</v>
      </c>
      <c r="H58" s="46"/>
      <c r="I58" s="46"/>
      <c r="J58" s="47"/>
    </row>
    <row r="59" spans="1:10" x14ac:dyDescent="0.25">
      <c r="A59" s="48" t="s">
        <v>89</v>
      </c>
      <c r="B59" s="46">
        <v>5</v>
      </c>
      <c r="C59" s="46">
        <v>4</v>
      </c>
      <c r="D59" s="46">
        <v>3</v>
      </c>
      <c r="E59" s="46">
        <v>2</v>
      </c>
      <c r="F59" s="46">
        <v>1</v>
      </c>
      <c r="G59" s="46"/>
      <c r="H59" s="46"/>
      <c r="I59" s="57"/>
      <c r="J59" s="58" t="s">
        <v>85</v>
      </c>
    </row>
    <row r="60" spans="1:10" x14ac:dyDescent="0.25">
      <c r="A60" s="48" t="s">
        <v>80</v>
      </c>
      <c r="B60" s="55">
        <v>42972</v>
      </c>
      <c r="C60" s="55">
        <v>42986</v>
      </c>
      <c r="D60" s="55">
        <v>43000</v>
      </c>
      <c r="E60" s="55">
        <v>43014</v>
      </c>
      <c r="F60" s="100">
        <v>43028</v>
      </c>
      <c r="G60" s="55">
        <v>43042</v>
      </c>
      <c r="H60" s="55">
        <v>43056</v>
      </c>
      <c r="I60" s="55">
        <v>43070</v>
      </c>
      <c r="J60" s="56">
        <v>43036</v>
      </c>
    </row>
    <row r="61" spans="1:10" ht="15.75" thickBot="1" x14ac:dyDescent="0.3">
      <c r="A61" s="49" t="s">
        <v>90</v>
      </c>
      <c r="B61" s="50">
        <v>8</v>
      </c>
      <c r="C61" s="50">
        <v>7</v>
      </c>
      <c r="D61" s="50">
        <v>6</v>
      </c>
      <c r="E61" s="50">
        <v>5</v>
      </c>
      <c r="F61" s="50">
        <v>4</v>
      </c>
      <c r="G61" s="50">
        <v>3</v>
      </c>
      <c r="H61" s="50">
        <v>2</v>
      </c>
      <c r="I61" s="50">
        <v>1</v>
      </c>
      <c r="J61" s="51"/>
    </row>
    <row r="63" spans="1:10" ht="15.75" thickBot="1" x14ac:dyDescent="0.3">
      <c r="A63" s="90" t="s">
        <v>117</v>
      </c>
      <c r="B63" s="90"/>
    </row>
    <row r="64" spans="1:10" x14ac:dyDescent="0.25">
      <c r="A64" s="81" t="s">
        <v>118</v>
      </c>
      <c r="B64" s="113"/>
    </row>
    <row r="65" spans="1:2" x14ac:dyDescent="0.25">
      <c r="A65" s="27" t="s">
        <v>122</v>
      </c>
      <c r="B65" s="114">
        <v>135</v>
      </c>
    </row>
    <row r="66" spans="1:2" x14ac:dyDescent="0.25">
      <c r="A66" s="27" t="s">
        <v>123</v>
      </c>
      <c r="B66" s="114">
        <v>110</v>
      </c>
    </row>
    <row r="67" spans="1:2" x14ac:dyDescent="0.25">
      <c r="A67" s="27" t="s">
        <v>124</v>
      </c>
      <c r="B67" s="114">
        <v>110</v>
      </c>
    </row>
    <row r="68" spans="1:2" x14ac:dyDescent="0.25">
      <c r="A68" s="27" t="s">
        <v>125</v>
      </c>
      <c r="B68" s="114">
        <v>50</v>
      </c>
    </row>
    <row r="69" spans="1:2" x14ac:dyDescent="0.25">
      <c r="A69" s="27" t="s">
        <v>126</v>
      </c>
      <c r="B69" s="114">
        <v>20</v>
      </c>
    </row>
    <row r="70" spans="1:2" ht="15.75" thickBot="1" x14ac:dyDescent="0.3">
      <c r="A70" s="33" t="s">
        <v>127</v>
      </c>
      <c r="B70" s="115">
        <v>0</v>
      </c>
    </row>
    <row r="73" spans="1:2" x14ac:dyDescent="0.25">
      <c r="A73" t="s">
        <v>87</v>
      </c>
      <c r="B73" s="111">
        <v>135</v>
      </c>
    </row>
    <row r="74" spans="1:2" x14ac:dyDescent="0.25">
      <c r="A74" t="s">
        <v>88</v>
      </c>
      <c r="B74" s="112">
        <v>0</v>
      </c>
    </row>
  </sheetData>
  <mergeCells count="3">
    <mergeCell ref="A13:C13"/>
    <mergeCell ref="A3:B3"/>
    <mergeCell ref="D3:F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67"/>
  <sheetViews>
    <sheetView tabSelected="1" workbookViewId="0">
      <selection activeCell="G45" sqref="G45"/>
    </sheetView>
  </sheetViews>
  <sheetFormatPr defaultRowHeight="15" x14ac:dyDescent="0.25"/>
  <cols>
    <col min="1" max="1" width="18.5703125" style="10" customWidth="1"/>
    <col min="2" max="2" width="22.5703125" style="10" customWidth="1"/>
    <col min="3" max="3" width="16.140625" style="10" customWidth="1"/>
    <col min="4" max="4" width="15.5703125" style="10" customWidth="1"/>
    <col min="5" max="5" width="16.42578125" style="10" customWidth="1"/>
    <col min="6" max="6" width="9.140625" style="10"/>
    <col min="7" max="10" width="10.5703125" style="10" bestFit="1" customWidth="1"/>
    <col min="11" max="16384" width="9.140625" style="10"/>
  </cols>
  <sheetData>
    <row r="1" spans="1:9" ht="61.5" x14ac:dyDescent="0.9">
      <c r="A1" s="129" t="s">
        <v>50</v>
      </c>
      <c r="B1" s="130"/>
      <c r="C1" s="130"/>
      <c r="D1" s="130"/>
      <c r="E1" s="131"/>
    </row>
    <row r="2" spans="1:9" ht="36" x14ac:dyDescent="0.55000000000000004">
      <c r="A2" s="132" t="s">
        <v>51</v>
      </c>
      <c r="B2" s="133"/>
      <c r="C2" s="133"/>
      <c r="D2" s="133"/>
      <c r="E2" s="134"/>
    </row>
    <row r="3" spans="1:9" ht="19.5" thickBot="1" x14ac:dyDescent="0.35">
      <c r="A3" s="146" t="s">
        <v>136</v>
      </c>
      <c r="B3" s="146"/>
      <c r="C3" s="146"/>
      <c r="D3" s="146"/>
      <c r="E3" s="146"/>
    </row>
    <row r="4" spans="1:9" ht="19.5" thickBot="1" x14ac:dyDescent="0.35">
      <c r="A4" s="119" t="s">
        <v>50</v>
      </c>
      <c r="B4" s="147" t="s">
        <v>135</v>
      </c>
      <c r="C4" s="147"/>
      <c r="D4" s="147"/>
      <c r="E4" s="148"/>
    </row>
    <row r="5" spans="1:9" ht="8.25" customHeight="1" thickBot="1" x14ac:dyDescent="0.3">
      <c r="A5" s="12"/>
      <c r="B5" s="12"/>
      <c r="C5" s="12"/>
      <c r="D5" s="12"/>
      <c r="E5" s="12"/>
    </row>
    <row r="6" spans="1:9" ht="15.75" thickBot="1" x14ac:dyDescent="0.3">
      <c r="A6" s="59" t="s">
        <v>108</v>
      </c>
      <c r="B6" s="143"/>
      <c r="C6" s="143"/>
      <c r="D6" s="60" t="s">
        <v>9</v>
      </c>
      <c r="E6" s="69"/>
      <c r="F6" s="10" t="s">
        <v>137</v>
      </c>
    </row>
    <row r="7" spans="1:9" ht="8.25" customHeight="1" thickBot="1" x14ac:dyDescent="0.3">
      <c r="A7" s="7"/>
      <c r="B7" s="7"/>
      <c r="C7" s="7"/>
      <c r="D7" s="7"/>
      <c r="E7" s="7"/>
    </row>
    <row r="8" spans="1:9" ht="40.5" customHeight="1" thickBot="1" x14ac:dyDescent="0.65">
      <c r="A8" s="124" t="s">
        <v>129</v>
      </c>
      <c r="B8" s="125"/>
      <c r="C8" s="125"/>
      <c r="D8" s="125"/>
      <c r="E8" s="126"/>
    </row>
    <row r="9" spans="1:9" ht="15.75" thickBot="1" x14ac:dyDescent="0.3">
      <c r="A9" s="41" t="s">
        <v>94</v>
      </c>
      <c r="B9" s="42"/>
      <c r="C9" s="144" t="s">
        <v>97</v>
      </c>
      <c r="D9" s="143"/>
      <c r="E9" s="145"/>
    </row>
    <row r="10" spans="1:9" ht="30.75" thickBot="1" x14ac:dyDescent="0.3">
      <c r="A10" s="21"/>
      <c r="B10" s="38" t="s">
        <v>0</v>
      </c>
      <c r="C10" s="19" t="s">
        <v>99</v>
      </c>
      <c r="D10" s="19" t="s">
        <v>13</v>
      </c>
      <c r="E10" s="22" t="s">
        <v>12</v>
      </c>
      <c r="G10" s="93"/>
      <c r="H10" s="12"/>
      <c r="I10" s="16"/>
    </row>
    <row r="11" spans="1:9" ht="15.75" thickBot="1" x14ac:dyDescent="0.3">
      <c r="A11" s="23" t="s">
        <v>42</v>
      </c>
      <c r="B11" s="67"/>
      <c r="C11" s="62">
        <f>IF(B11=0,0,IF($C$9="",0,VLOOKUP($C$9,Data!$A$5:$B$8,2,TRUE)))</f>
        <v>0</v>
      </c>
      <c r="D11" s="62">
        <f>IF(B11=0,0,Data!B11)</f>
        <v>0</v>
      </c>
      <c r="E11" s="63">
        <f>B11*(C11+D11)</f>
        <v>0</v>
      </c>
      <c r="G11" s="94"/>
      <c r="H11" s="12"/>
      <c r="I11" s="77"/>
    </row>
    <row r="12" spans="1:9" ht="15.75" thickBot="1" x14ac:dyDescent="0.3">
      <c r="A12" s="23" t="s">
        <v>43</v>
      </c>
      <c r="B12" s="68"/>
      <c r="C12" s="62">
        <f>IF(B12=0,0,Data!B9)</f>
        <v>0</v>
      </c>
      <c r="D12" s="62">
        <v>0</v>
      </c>
      <c r="E12" s="64">
        <f>B12*C12</f>
        <v>0</v>
      </c>
      <c r="G12" s="93"/>
      <c r="H12" s="12"/>
      <c r="I12" s="12"/>
    </row>
    <row r="13" spans="1:9" ht="15" customHeight="1" thickBot="1" x14ac:dyDescent="0.3">
      <c r="A13" s="23" t="s">
        <v>10</v>
      </c>
      <c r="B13" s="67"/>
      <c r="C13" s="65"/>
      <c r="D13" s="65"/>
      <c r="E13" s="63">
        <f>IF(B13="Yes",(B11+B12)*C13,0)</f>
        <v>0</v>
      </c>
      <c r="G13" s="12"/>
      <c r="H13" s="12"/>
      <c r="I13" s="12"/>
    </row>
    <row r="14" spans="1:9" ht="15" customHeight="1" thickTop="1" x14ac:dyDescent="0.25">
      <c r="A14" s="44"/>
      <c r="B14" s="40"/>
      <c r="C14" s="135" t="s">
        <v>101</v>
      </c>
      <c r="D14" s="135"/>
      <c r="E14" s="66">
        <f>(E11+E12)-E13</f>
        <v>0</v>
      </c>
      <c r="G14" s="12"/>
      <c r="H14" s="12"/>
      <c r="I14" s="12"/>
    </row>
    <row r="15" spans="1:9" ht="16.5" customHeight="1" thickBot="1" x14ac:dyDescent="0.3">
      <c r="A15" s="136" t="s">
        <v>95</v>
      </c>
      <c r="B15" s="137"/>
      <c r="C15" s="137"/>
      <c r="D15" s="137"/>
      <c r="E15" s="138"/>
      <c r="G15" s="61"/>
      <c r="H15" s="12"/>
      <c r="I15" s="12"/>
    </row>
    <row r="16" spans="1:9" ht="9.75" customHeight="1" thickBot="1" x14ac:dyDescent="0.3">
      <c r="A16" s="17"/>
      <c r="B16" s="11"/>
      <c r="C16" s="11"/>
      <c r="D16" s="11"/>
      <c r="E16" s="11"/>
      <c r="G16" s="61"/>
      <c r="H16" s="12"/>
      <c r="I16" s="12"/>
    </row>
    <row r="17" spans="1:7" ht="30.75" thickBot="1" x14ac:dyDescent="0.3">
      <c r="A17" s="141" t="s">
        <v>121</v>
      </c>
      <c r="B17" s="142"/>
      <c r="C17" s="39" t="s">
        <v>14</v>
      </c>
      <c r="D17" s="39" t="s">
        <v>6</v>
      </c>
      <c r="E17" s="25" t="s">
        <v>12</v>
      </c>
      <c r="G17"/>
    </row>
    <row r="18" spans="1:7" ht="15" customHeight="1" thickBot="1" x14ac:dyDescent="0.3">
      <c r="A18" s="139" t="s">
        <v>31</v>
      </c>
      <c r="B18" s="140"/>
      <c r="C18" s="70"/>
      <c r="D18" s="71"/>
      <c r="E18" s="64">
        <f>C18+D18</f>
        <v>0</v>
      </c>
      <c r="G18"/>
    </row>
    <row r="19" spans="1:7" ht="15.75" thickBot="1" x14ac:dyDescent="0.3">
      <c r="A19" s="45" t="s">
        <v>102</v>
      </c>
      <c r="B19" s="67" t="s">
        <v>53</v>
      </c>
      <c r="C19" s="62"/>
      <c r="D19" s="97"/>
      <c r="E19" s="64">
        <f>C19</f>
        <v>0</v>
      </c>
      <c r="G19"/>
    </row>
    <row r="20" spans="1:7" ht="16.5" thickTop="1" thickBot="1" x14ac:dyDescent="0.3">
      <c r="A20" s="23"/>
      <c r="B20" s="40"/>
      <c r="C20" s="135" t="s">
        <v>100</v>
      </c>
      <c r="D20" s="135"/>
      <c r="E20" s="66"/>
      <c r="G20"/>
    </row>
    <row r="21" spans="1:7" ht="15.75" thickBot="1" x14ac:dyDescent="0.3">
      <c r="A21" s="104" t="s">
        <v>119</v>
      </c>
      <c r="B21" s="67" t="s">
        <v>127</v>
      </c>
      <c r="C21" s="105"/>
      <c r="D21" s="105"/>
      <c r="E21" s="106">
        <f>VLOOKUP($B$21,Data!$A$65:$B$70,2,FALSE)</f>
        <v>0</v>
      </c>
      <c r="G21"/>
    </row>
    <row r="22" spans="1:7" ht="15.75" thickBot="1" x14ac:dyDescent="0.3">
      <c r="A22" s="23" t="s">
        <v>128</v>
      </c>
      <c r="B22" s="67" t="s">
        <v>88</v>
      </c>
      <c r="C22" s="109"/>
      <c r="D22" s="109"/>
      <c r="E22" s="107">
        <f>VLOOKUP($B$22,Data!A73:B74,2,FALSE)</f>
        <v>0</v>
      </c>
      <c r="G22"/>
    </row>
    <row r="23" spans="1:7" x14ac:dyDescent="0.25">
      <c r="A23" s="23" t="s">
        <v>120</v>
      </c>
      <c r="B23" s="40"/>
      <c r="C23" s="109"/>
      <c r="D23" s="109"/>
      <c r="E23" s="107"/>
      <c r="G23"/>
    </row>
    <row r="24" spans="1:7" ht="15.75" thickBot="1" x14ac:dyDescent="0.3">
      <c r="A24" s="24" t="s">
        <v>134</v>
      </c>
      <c r="B24" s="26"/>
      <c r="C24" s="110"/>
      <c r="D24" s="110"/>
      <c r="E24" s="108"/>
      <c r="G24"/>
    </row>
    <row r="26" spans="1:7" x14ac:dyDescent="0.25">
      <c r="D26" s="43" t="s">
        <v>138</v>
      </c>
      <c r="E26" s="72"/>
    </row>
    <row r="27" spans="1:7" ht="9" customHeight="1" thickBot="1" x14ac:dyDescent="0.3"/>
    <row r="28" spans="1:7" ht="40.5" customHeight="1" thickBot="1" x14ac:dyDescent="0.65">
      <c r="A28" s="124" t="s">
        <v>52</v>
      </c>
      <c r="B28" s="125"/>
      <c r="C28" s="125"/>
      <c r="D28" s="125"/>
      <c r="E28" s="126"/>
    </row>
    <row r="29" spans="1:7" x14ac:dyDescent="0.25">
      <c r="A29" s="27"/>
      <c r="B29" s="128" t="s">
        <v>17</v>
      </c>
      <c r="C29" s="128"/>
      <c r="D29" s="20" t="s">
        <v>91</v>
      </c>
      <c r="E29" s="22" t="s">
        <v>93</v>
      </c>
    </row>
    <row r="30" spans="1:7" ht="13.5" customHeight="1" thickBot="1" x14ac:dyDescent="0.3">
      <c r="A30" s="28" t="s">
        <v>15</v>
      </c>
      <c r="B30" s="11"/>
      <c r="C30" s="11"/>
      <c r="D30" s="11"/>
      <c r="E30" s="29"/>
    </row>
    <row r="31" spans="1:7" ht="13.5" customHeight="1" thickBot="1" x14ac:dyDescent="0.3">
      <c r="A31" s="27"/>
      <c r="B31" s="123"/>
      <c r="C31" s="123"/>
      <c r="D31" s="118"/>
      <c r="E31" s="103">
        <f>D31/2</f>
        <v>0</v>
      </c>
    </row>
    <row r="32" spans="1:7" ht="13.5" customHeight="1" thickBot="1" x14ac:dyDescent="0.3">
      <c r="A32" s="27"/>
      <c r="B32" s="123"/>
      <c r="C32" s="123"/>
      <c r="D32" s="118"/>
      <c r="E32" s="103">
        <f t="shared" ref="E32:E33" si="0">D32/2</f>
        <v>0</v>
      </c>
    </row>
    <row r="33" spans="1:8" ht="13.5" customHeight="1" thickBot="1" x14ac:dyDescent="0.3">
      <c r="A33" s="27"/>
      <c r="B33" s="123"/>
      <c r="C33" s="123"/>
      <c r="D33" s="118"/>
      <c r="E33" s="103">
        <f t="shared" si="0"/>
        <v>0</v>
      </c>
    </row>
    <row r="34" spans="1:8" ht="13.5" customHeight="1" x14ac:dyDescent="0.25">
      <c r="A34" s="27"/>
      <c r="B34" s="127"/>
      <c r="C34" s="127"/>
      <c r="D34" s="116"/>
      <c r="E34" s="64">
        <f>SUM(E31:E33)</f>
        <v>0</v>
      </c>
    </row>
    <row r="35" spans="1:8" ht="13.5" customHeight="1" thickBot="1" x14ac:dyDescent="0.3">
      <c r="A35" s="28" t="s">
        <v>16</v>
      </c>
      <c r="B35" s="11"/>
      <c r="C35" s="11"/>
      <c r="D35" s="11"/>
      <c r="E35" s="29"/>
    </row>
    <row r="36" spans="1:8" ht="13.5" customHeight="1" thickBot="1" x14ac:dyDescent="0.3">
      <c r="A36" s="27"/>
      <c r="B36" s="123" t="s">
        <v>130</v>
      </c>
      <c r="C36" s="123"/>
      <c r="D36" s="118"/>
      <c r="E36" s="103">
        <f>(D36/2)*0.98</f>
        <v>0</v>
      </c>
    </row>
    <row r="37" spans="1:8" ht="13.5" customHeight="1" thickBot="1" x14ac:dyDescent="0.3">
      <c r="A37" s="27"/>
      <c r="B37" s="123" t="s">
        <v>131</v>
      </c>
      <c r="C37" s="123"/>
      <c r="D37" s="118"/>
      <c r="E37" s="103">
        <f>(D37/2)*0.98</f>
        <v>0</v>
      </c>
      <c r="H37" s="18"/>
    </row>
    <row r="38" spans="1:8" ht="13.5" customHeight="1" thickBot="1" x14ac:dyDescent="0.3">
      <c r="A38" s="27"/>
      <c r="B38" s="123" t="s">
        <v>132</v>
      </c>
      <c r="C38" s="123"/>
      <c r="D38" s="118"/>
      <c r="E38" s="103"/>
      <c r="H38" s="18"/>
    </row>
    <row r="39" spans="1:8" ht="13.5" customHeight="1" thickBot="1" x14ac:dyDescent="0.3">
      <c r="A39" s="27"/>
      <c r="B39" s="123"/>
      <c r="C39" s="123"/>
      <c r="D39" s="118"/>
      <c r="E39" s="103">
        <f>D39/2</f>
        <v>0</v>
      </c>
      <c r="H39" s="18"/>
    </row>
    <row r="40" spans="1:8" ht="13.5" customHeight="1" x14ac:dyDescent="0.25">
      <c r="A40" s="27"/>
      <c r="B40" s="117"/>
      <c r="C40" s="117"/>
      <c r="D40" s="116"/>
      <c r="E40" s="64">
        <f>SUM(E36:E39)</f>
        <v>0</v>
      </c>
    </row>
    <row r="41" spans="1:8" ht="13.5" customHeight="1" thickBot="1" x14ac:dyDescent="0.3">
      <c r="A41" s="28" t="s">
        <v>44</v>
      </c>
      <c r="B41" s="11"/>
      <c r="C41" s="11"/>
      <c r="D41" s="11"/>
      <c r="E41" s="29"/>
    </row>
    <row r="42" spans="1:8" ht="13.5" customHeight="1" thickBot="1" x14ac:dyDescent="0.3">
      <c r="A42" s="27"/>
      <c r="B42" s="123" t="s">
        <v>133</v>
      </c>
      <c r="C42" s="123"/>
      <c r="D42" s="118"/>
      <c r="E42" s="103"/>
    </row>
    <row r="43" spans="1:8" ht="13.5" customHeight="1" thickBot="1" x14ac:dyDescent="0.3">
      <c r="A43" s="27"/>
      <c r="B43" s="123"/>
      <c r="C43" s="123"/>
      <c r="D43" s="118"/>
      <c r="E43" s="103">
        <f>D43/2</f>
        <v>0</v>
      </c>
    </row>
    <row r="44" spans="1:8" ht="13.5" customHeight="1" thickBot="1" x14ac:dyDescent="0.3">
      <c r="A44" s="27"/>
      <c r="B44" s="123"/>
      <c r="C44" s="123"/>
      <c r="D44" s="118"/>
      <c r="E44" s="103">
        <f>D44/2</f>
        <v>0</v>
      </c>
    </row>
    <row r="45" spans="1:8" ht="13.5" customHeight="1" x14ac:dyDescent="0.25">
      <c r="A45" s="27"/>
      <c r="B45" s="117"/>
      <c r="C45" s="117"/>
      <c r="D45" s="116"/>
      <c r="E45" s="64">
        <f>SUM(E42:E44)</f>
        <v>0</v>
      </c>
    </row>
    <row r="46" spans="1:8" ht="13.5" customHeight="1" thickBot="1" x14ac:dyDescent="0.3">
      <c r="A46" s="28" t="s">
        <v>45</v>
      </c>
      <c r="B46" s="30"/>
      <c r="C46" s="11"/>
      <c r="D46" s="31"/>
      <c r="E46" s="29"/>
    </row>
    <row r="47" spans="1:8" ht="13.5" customHeight="1" thickBot="1" x14ac:dyDescent="0.3">
      <c r="A47" s="34"/>
      <c r="B47" s="123"/>
      <c r="C47" s="123"/>
      <c r="D47" s="118"/>
      <c r="E47" s="103">
        <f>D47/2</f>
        <v>0</v>
      </c>
    </row>
    <row r="48" spans="1:8" ht="13.5" customHeight="1" thickBot="1" x14ac:dyDescent="0.3">
      <c r="A48" s="34"/>
      <c r="B48" s="123"/>
      <c r="C48" s="123"/>
      <c r="D48" s="118"/>
      <c r="E48" s="103">
        <f t="shared" ref="E48:E49" si="1">D48/2</f>
        <v>0</v>
      </c>
    </row>
    <row r="49" spans="1:10" ht="13.5" customHeight="1" thickBot="1" x14ac:dyDescent="0.3">
      <c r="A49" s="34"/>
      <c r="B49" s="123"/>
      <c r="C49" s="123"/>
      <c r="D49" s="118"/>
      <c r="E49" s="103">
        <f t="shared" si="1"/>
        <v>0</v>
      </c>
    </row>
    <row r="50" spans="1:10" ht="13.5" customHeight="1" x14ac:dyDescent="0.25">
      <c r="A50" s="27"/>
      <c r="B50" s="127"/>
      <c r="C50" s="127"/>
      <c r="D50" s="116"/>
      <c r="E50" s="64">
        <f>SUM(D47:D50)/2</f>
        <v>0</v>
      </c>
    </row>
    <row r="51" spans="1:10" ht="13.5" customHeight="1" thickBot="1" x14ac:dyDescent="0.3">
      <c r="A51" s="28" t="s">
        <v>46</v>
      </c>
      <c r="B51" s="30"/>
      <c r="C51" s="30"/>
      <c r="D51" s="31"/>
      <c r="E51" s="32"/>
    </row>
    <row r="52" spans="1:10" ht="13.5" customHeight="1" thickBot="1" x14ac:dyDescent="0.3">
      <c r="A52" s="33"/>
      <c r="B52" s="155"/>
      <c r="C52" s="155"/>
      <c r="D52" s="118"/>
      <c r="E52" s="73">
        <f>D52/2</f>
        <v>0</v>
      </c>
    </row>
    <row r="53" spans="1:10" ht="7.5" customHeight="1" x14ac:dyDescent="0.25">
      <c r="D53" s="3"/>
      <c r="E53" s="3"/>
    </row>
    <row r="54" spans="1:10" x14ac:dyDescent="0.25">
      <c r="C54" s="98" t="s">
        <v>92</v>
      </c>
      <c r="D54" s="35"/>
      <c r="E54" s="72">
        <f>E34+E40+E45+E50+E52</f>
        <v>0</v>
      </c>
    </row>
    <row r="55" spans="1:10" ht="6.75" customHeight="1" x14ac:dyDescent="0.25"/>
    <row r="56" spans="1:10" x14ac:dyDescent="0.25">
      <c r="C56" s="36" t="str">
        <f>IF(E56&gt;=0,"You Will Still Owe:", "Approximate Refund")</f>
        <v>You Will Still Owe:</v>
      </c>
      <c r="D56" s="36"/>
      <c r="E56" s="74">
        <f>E26-E54</f>
        <v>0</v>
      </c>
      <c r="J56" s="18"/>
    </row>
    <row r="57" spans="1:10" ht="8.25" customHeight="1" thickBot="1" x14ac:dyDescent="0.3">
      <c r="I57" s="18"/>
    </row>
    <row r="58" spans="1:10" ht="32.25" thickBot="1" x14ac:dyDescent="0.55000000000000004">
      <c r="A58" s="156" t="s">
        <v>96</v>
      </c>
      <c r="B58" s="157"/>
      <c r="C58" s="157"/>
      <c r="D58" s="157"/>
      <c r="E58" s="158"/>
      <c r="G58" s="18"/>
      <c r="H58" s="18"/>
    </row>
    <row r="59" spans="1:10" ht="15.75" customHeight="1" thickBot="1" x14ac:dyDescent="0.3">
      <c r="A59" s="45" t="s">
        <v>72</v>
      </c>
      <c r="B59" s="19" t="s">
        <v>110</v>
      </c>
      <c r="C59" s="151" t="s">
        <v>112</v>
      </c>
      <c r="D59" s="151"/>
      <c r="E59" s="152"/>
      <c r="G59" s="18"/>
    </row>
    <row r="60" spans="1:10" ht="15.75" thickBot="1" x14ac:dyDescent="0.3">
      <c r="A60" s="99"/>
      <c r="B60" s="19" t="s">
        <v>109</v>
      </c>
      <c r="C60" s="149" t="s">
        <v>113</v>
      </c>
      <c r="D60" s="149"/>
      <c r="E60" s="150"/>
      <c r="G60" s="18"/>
      <c r="I60" s="18"/>
    </row>
    <row r="61" spans="1:10" ht="15" customHeight="1" x14ac:dyDescent="0.25">
      <c r="A61" s="28" t="s">
        <v>49</v>
      </c>
      <c r="B61" s="101">
        <f>IF(E56&gt;0,IF($A$60&lt;Data!$B$60,Budget!$E$56/8,IF(Budget!$A$60&lt;Data!$C$60,Budget!$E$56/7,IF(Budget!$A$60&lt;Data!$D$60,Budget!$E$56/6,IF(Budget!$A$60&lt;Data!$E$60,Budget!$E$56/5,IF(Budget!$A$60&lt;Data!$F$60,Budget!$E$56/4,IF(Budget!$A$60&lt;Data!$J$60,Budget!E56/3,"Deadline Past")))))),0)</f>
        <v>0</v>
      </c>
      <c r="C61" s="149" t="s">
        <v>114</v>
      </c>
      <c r="D61" s="149"/>
      <c r="E61" s="150"/>
      <c r="G61" s="18"/>
      <c r="I61" s="18"/>
    </row>
    <row r="62" spans="1:10" ht="8.25" customHeight="1" x14ac:dyDescent="0.25">
      <c r="A62" s="34"/>
      <c r="B62" s="17"/>
      <c r="C62" s="153" t="s">
        <v>111</v>
      </c>
      <c r="D62" s="153"/>
      <c r="E62" s="154"/>
      <c r="I62" s="18"/>
    </row>
    <row r="63" spans="1:10" ht="14.25" customHeight="1" thickBot="1" x14ac:dyDescent="0.3">
      <c r="A63" s="37" t="s">
        <v>48</v>
      </c>
      <c r="B63" s="102">
        <f>IF(E56&gt;0,IF($A$60&lt;Data!$B$58,Budget!$E$56/5,IF(Budget!$A$60&lt;Data!$C$58,Budget!$E$56/4,IF($A$60&lt;Data!$D$58,Budget!$E$56/3,IF($A$60&lt;Data!G58,Budget!$E$56/2,"Deadline Past")))),0)</f>
        <v>0</v>
      </c>
      <c r="C63" s="153"/>
      <c r="D63" s="153"/>
      <c r="E63" s="154"/>
      <c r="G63" s="18"/>
    </row>
    <row r="64" spans="1:10" ht="15.75" thickBot="1" x14ac:dyDescent="0.3">
      <c r="A64" s="33"/>
      <c r="B64" s="76"/>
      <c r="C64" s="78"/>
      <c r="D64" s="78"/>
      <c r="E64" s="79"/>
    </row>
    <row r="65" spans="3:3" x14ac:dyDescent="0.25">
      <c r="C65" s="75"/>
    </row>
    <row r="67" spans="3:3" x14ac:dyDescent="0.25">
      <c r="C67" s="16"/>
    </row>
  </sheetData>
  <mergeCells count="35">
    <mergeCell ref="C61:E61"/>
    <mergeCell ref="C59:E59"/>
    <mergeCell ref="C60:E60"/>
    <mergeCell ref="C62:E63"/>
    <mergeCell ref="B52:C52"/>
    <mergeCell ref="A58:E58"/>
    <mergeCell ref="B50:C50"/>
    <mergeCell ref="B42:C42"/>
    <mergeCell ref="B37:C37"/>
    <mergeCell ref="B47:C47"/>
    <mergeCell ref="B48:C48"/>
    <mergeCell ref="B38:C38"/>
    <mergeCell ref="B39:C39"/>
    <mergeCell ref="B44:C44"/>
    <mergeCell ref="B49:C49"/>
    <mergeCell ref="B43:C43"/>
    <mergeCell ref="A1:E1"/>
    <mergeCell ref="A2:E2"/>
    <mergeCell ref="C14:D14"/>
    <mergeCell ref="C20:D20"/>
    <mergeCell ref="A15:E15"/>
    <mergeCell ref="A18:B18"/>
    <mergeCell ref="A17:B17"/>
    <mergeCell ref="B6:C6"/>
    <mergeCell ref="C9:E9"/>
    <mergeCell ref="A3:E3"/>
    <mergeCell ref="A8:E8"/>
    <mergeCell ref="B4:E4"/>
    <mergeCell ref="B32:C32"/>
    <mergeCell ref="B31:C31"/>
    <mergeCell ref="A28:E28"/>
    <mergeCell ref="B34:C34"/>
    <mergeCell ref="B36:C36"/>
    <mergeCell ref="B29:C29"/>
    <mergeCell ref="B33:C33"/>
  </mergeCells>
  <conditionalFormatting sqref="E56">
    <cfRule type="cellIs" dxfId="3" priority="3" operator="lessThan">
      <formula>0</formula>
    </cfRule>
    <cfRule type="cellIs" dxfId="2" priority="4" operator="greaterThanOrEqual">
      <formula>0</formula>
    </cfRule>
  </conditionalFormatting>
  <conditionalFormatting sqref="C56:D56">
    <cfRule type="expression" dxfId="1" priority="1">
      <formula>$E$56&lt;0</formula>
    </cfRule>
    <cfRule type="expression" dxfId="0" priority="2">
      <formula>$E$56&gt;=0</formula>
    </cfRule>
  </conditionalFormatting>
  <hyperlinks>
    <hyperlink ref="C62" r:id="rId1" display="Watch our How-To Sign-up Payment Plan Video"/>
  </hyperlinks>
  <printOptions horizontalCentered="1" verticalCentered="1"/>
  <pageMargins left="1.25" right="0.75" top="0.5" bottom="0.25" header="0.3" footer="0.3"/>
  <pageSetup scale="72" orientation="portrait" r:id="rId2"/>
  <headerFooter>
    <oddHeader>Prepared by arwork1 &amp;D&amp;RPage &amp;P</oddHead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>
          <x14:formula1>
            <xm:f>Data!$A$15:$A$39</xm:f>
          </x14:formula1>
          <xm:sqref>A18:B18</xm:sqref>
        </x14:dataValidation>
        <x14:dataValidation type="list" allowBlank="1" showInputMessage="1" showErrorMessage="1">
          <x14:formula1>
            <xm:f>Data!$A$47:$A$49</xm:f>
          </x14:formula1>
          <xm:sqref>B19</xm:sqref>
        </x14:dataValidation>
        <x14:dataValidation type="list" allowBlank="1" showInputMessage="1" showErrorMessage="1">
          <x14:formula1>
            <xm:f>INDIRECT(Data!$D$8)</xm:f>
          </x14:formula1>
          <xm:sqref>B13</xm:sqref>
        </x14:dataValidation>
        <x14:dataValidation type="list" allowBlank="1" showInputMessage="1" showErrorMessage="1">
          <x14:formula1>
            <xm:f>Data!$A$65:$A$70</xm:f>
          </x14:formula1>
          <xm:sqref>B21</xm:sqref>
        </x14:dataValidation>
        <x14:dataValidation type="list" allowBlank="1" showInputMessage="1" showErrorMessage="1">
          <x14:formula1>
            <xm:f>Data!$A$73:$A$74</xm:f>
          </x14:formula1>
          <xm:sqref>B22</xm:sqref>
        </x14:dataValidation>
        <x14:dataValidation type="list" allowBlank="1" showInputMessage="1" showErrorMessage="1">
          <x14:formula1>
            <xm:f>Data!A$4:A$8</xm:f>
          </x14:formula1>
          <xm:sqref>C9:E9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17"/>
  <sheetViews>
    <sheetView workbookViewId="0">
      <selection activeCell="H11" sqref="H11"/>
    </sheetView>
  </sheetViews>
  <sheetFormatPr defaultRowHeight="15" x14ac:dyDescent="0.25"/>
  <cols>
    <col min="1" max="1" width="11.7109375" customWidth="1"/>
    <col min="2" max="2" width="12" customWidth="1"/>
    <col min="3" max="3" width="14.28515625" customWidth="1"/>
    <col min="4" max="4" width="14.5703125" customWidth="1"/>
    <col min="5" max="5" width="16.28515625" customWidth="1"/>
  </cols>
  <sheetData>
    <row r="1" spans="1:7" x14ac:dyDescent="0.25">
      <c r="A1" s="160" t="s">
        <v>55</v>
      </c>
      <c r="B1" s="160"/>
      <c r="C1" s="159" t="s">
        <v>57</v>
      </c>
      <c r="D1" s="159"/>
      <c r="E1" s="159"/>
      <c r="F1" s="159"/>
      <c r="G1" s="159"/>
    </row>
    <row r="2" spans="1:7" x14ac:dyDescent="0.25">
      <c r="A2" s="160" t="s">
        <v>56</v>
      </c>
      <c r="B2" s="160"/>
      <c r="C2" s="159" t="s">
        <v>54</v>
      </c>
      <c r="D2" s="159"/>
      <c r="E2" s="159"/>
      <c r="F2" s="159"/>
      <c r="G2" s="159"/>
    </row>
    <row r="4" spans="1:7" x14ac:dyDescent="0.25">
      <c r="A4" s="161" t="s">
        <v>58</v>
      </c>
      <c r="B4" s="161"/>
      <c r="C4" s="161"/>
      <c r="D4" s="161"/>
      <c r="E4" s="161"/>
    </row>
    <row r="5" spans="1:7" x14ac:dyDescent="0.25">
      <c r="A5" s="13">
        <v>1</v>
      </c>
      <c r="B5" s="159" t="s">
        <v>59</v>
      </c>
      <c r="C5" s="159"/>
      <c r="D5" s="6"/>
    </row>
    <row r="6" spans="1:7" x14ac:dyDescent="0.25">
      <c r="A6" s="13">
        <v>2</v>
      </c>
      <c r="B6" s="159" t="s">
        <v>60</v>
      </c>
      <c r="C6" s="159"/>
      <c r="D6" s="159"/>
    </row>
    <row r="7" spans="1:7" x14ac:dyDescent="0.25">
      <c r="A7" s="9"/>
      <c r="B7" s="15" t="s">
        <v>61</v>
      </c>
      <c r="C7" s="159" t="s">
        <v>66</v>
      </c>
      <c r="D7" s="159"/>
      <c r="E7" s="159"/>
      <c r="F7" s="6"/>
    </row>
    <row r="8" spans="1:7" x14ac:dyDescent="0.25">
      <c r="A8" s="9"/>
      <c r="B8" s="15" t="s">
        <v>61</v>
      </c>
      <c r="C8" s="159" t="s">
        <v>62</v>
      </c>
      <c r="D8" s="159"/>
      <c r="E8" s="159"/>
      <c r="F8" s="6"/>
    </row>
    <row r="9" spans="1:7" x14ac:dyDescent="0.25">
      <c r="A9" s="9"/>
      <c r="B9" s="15" t="s">
        <v>61</v>
      </c>
      <c r="C9" s="159" t="s">
        <v>63</v>
      </c>
      <c r="D9" s="159"/>
      <c r="E9" s="159"/>
      <c r="F9" s="6"/>
    </row>
    <row r="10" spans="1:7" x14ac:dyDescent="0.25">
      <c r="A10" s="9"/>
      <c r="B10" s="15" t="s">
        <v>61</v>
      </c>
      <c r="C10" s="159" t="s">
        <v>116</v>
      </c>
      <c r="D10" s="159"/>
      <c r="E10" s="159"/>
      <c r="F10" s="6"/>
    </row>
    <row r="11" spans="1:7" x14ac:dyDescent="0.25">
      <c r="A11" s="9"/>
      <c r="B11" s="15" t="s">
        <v>61</v>
      </c>
      <c r="C11" s="159" t="s">
        <v>65</v>
      </c>
      <c r="D11" s="159"/>
      <c r="E11" s="159"/>
      <c r="F11" s="159"/>
    </row>
    <row r="12" spans="1:7" x14ac:dyDescent="0.25">
      <c r="A12" s="9"/>
      <c r="B12" s="15" t="s">
        <v>61</v>
      </c>
      <c r="C12" s="159" t="s">
        <v>64</v>
      </c>
      <c r="D12" s="159"/>
      <c r="E12" s="159"/>
      <c r="F12" s="6"/>
    </row>
    <row r="13" spans="1:7" x14ac:dyDescent="0.25">
      <c r="A13" s="13">
        <v>3</v>
      </c>
      <c r="B13" s="159" t="s">
        <v>67</v>
      </c>
      <c r="C13" s="159"/>
      <c r="D13" s="159"/>
      <c r="E13" s="159"/>
      <c r="F13" s="159"/>
      <c r="G13" s="6"/>
    </row>
    <row r="14" spans="1:7" x14ac:dyDescent="0.25">
      <c r="A14" s="13">
        <v>4</v>
      </c>
      <c r="B14" s="159" t="s">
        <v>68</v>
      </c>
      <c r="C14" s="159"/>
      <c r="D14" s="159"/>
      <c r="E14" s="159"/>
      <c r="F14" s="159"/>
      <c r="G14" s="6"/>
    </row>
    <row r="15" spans="1:7" x14ac:dyDescent="0.25">
      <c r="A15" s="13">
        <v>5</v>
      </c>
      <c r="B15" s="159" t="s">
        <v>69</v>
      </c>
      <c r="C15" s="159"/>
      <c r="D15" s="159"/>
      <c r="E15" s="159"/>
      <c r="F15" s="159"/>
      <c r="G15" s="159"/>
    </row>
    <row r="16" spans="1:7" x14ac:dyDescent="0.25">
      <c r="A16" s="14"/>
      <c r="B16" s="15" t="s">
        <v>61</v>
      </c>
      <c r="C16" s="159" t="s">
        <v>70</v>
      </c>
      <c r="D16" s="159"/>
      <c r="E16" s="159"/>
    </row>
    <row r="17" spans="1:4" x14ac:dyDescent="0.25">
      <c r="A17" s="13">
        <v>6</v>
      </c>
      <c r="B17" s="159" t="s">
        <v>71</v>
      </c>
      <c r="C17" s="159"/>
      <c r="D17" s="159"/>
    </row>
  </sheetData>
  <mergeCells count="18">
    <mergeCell ref="B17:D17"/>
    <mergeCell ref="A4:E4"/>
    <mergeCell ref="C11:F11"/>
    <mergeCell ref="C12:E12"/>
    <mergeCell ref="B13:F13"/>
    <mergeCell ref="B14:F14"/>
    <mergeCell ref="B15:G15"/>
    <mergeCell ref="C16:E16"/>
    <mergeCell ref="B5:C5"/>
    <mergeCell ref="B6:D6"/>
    <mergeCell ref="C7:E7"/>
    <mergeCell ref="C8:E8"/>
    <mergeCell ref="C9:E9"/>
    <mergeCell ref="C10:E10"/>
    <mergeCell ref="A1:B1"/>
    <mergeCell ref="A2:B2"/>
    <mergeCell ref="C1:G1"/>
    <mergeCell ref="C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Data</vt:lpstr>
      <vt:lpstr>Budget</vt:lpstr>
      <vt:lpstr>Instructions</vt:lpstr>
      <vt:lpstr>Blank</vt:lpstr>
      <vt:lpstr>In_State</vt:lpstr>
      <vt:lpstr>Out_of_State</vt:lpstr>
    </vt:vector>
  </TitlesOfParts>
  <Manager/>
  <Company>Colorado Mesa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arwork1</dc:creator>
  <cp:keywords/>
  <dc:description/>
  <cp:lastModifiedBy>Creel, Heidi</cp:lastModifiedBy>
  <cp:revision/>
  <cp:lastPrinted>2017-10-20T21:57:49Z</cp:lastPrinted>
  <dcterms:created xsi:type="dcterms:W3CDTF">2017-02-23T18:29:17Z</dcterms:created>
  <dcterms:modified xsi:type="dcterms:W3CDTF">2018-03-13T15:34:44Z</dcterms:modified>
  <cp:category/>
  <cp:contentStatus/>
</cp:coreProperties>
</file>