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R:\Budget Office\FY24\New Programs\"/>
    </mc:Choice>
  </mc:AlternateContent>
  <xr:revisionPtr revIDLastSave="0" documentId="8_{BAE2887E-3511-4F3F-90BD-C52F53F09B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s and Instructions" sheetId="5" r:id="rId1"/>
    <sheet name="UG and Cert" sheetId="3" r:id="rId2"/>
    <sheet name="GR" sheetId="4" r:id="rId3"/>
    <sheet name="OnLine" sheetId="6" r:id="rId4"/>
  </sheets>
  <definedNames>
    <definedName name="cofy1">'UG and Cert'!$E$50</definedName>
    <definedName name="cofy2">'UG and Cert'!$F$50</definedName>
    <definedName name="cofy3">'UG and Cert'!$G$50</definedName>
    <definedName name="cofy4">'UG and Cert'!$H$50</definedName>
    <definedName name="cofy5">'UG and Cert'!$I$50</definedName>
    <definedName name="cofy6">'UG and Cert'!#REF!</definedName>
    <definedName name="_xlnm.Print_Area" localSheetId="0">'Notes and Instructions'!$A$1:$N$39</definedName>
    <definedName name="_xlnm.Print_Area" localSheetId="1">'UG and Cert'!$A$1:$I$127</definedName>
    <definedName name="_xlnm.Print_Titles" localSheetId="2">GR!$1:$4</definedName>
    <definedName name="_xlnm.Print_Titles" localSheetId="1">'UG and Cert'!$1:$5</definedName>
    <definedName name="y1IStuit">'UG and Cert'!$E$47</definedName>
    <definedName name="Y1load">'UG and Cert'!$E$39</definedName>
    <definedName name="y1ostuit">'UG and Cert'!$E$48</definedName>
    <definedName name="y2istuit">'UG and Cert'!$F$47</definedName>
    <definedName name="y2load">'UG and Cert'!$F$39</definedName>
    <definedName name="y2ostuit">'UG and Cert'!$F$48</definedName>
    <definedName name="y3istuit">'UG and Cert'!$G$47</definedName>
    <definedName name="y3load">'UG and Cert'!$G$39</definedName>
    <definedName name="y3ostuit">'UG and Cert'!$G$48</definedName>
    <definedName name="y4istuit">'UG and Cert'!$H$47</definedName>
    <definedName name="y4load">'UG and Cert'!$H$39</definedName>
    <definedName name="y4ostuit">'UG and Cert'!$H$48</definedName>
    <definedName name="y5istuit">'UG and Cert'!$I$47</definedName>
    <definedName name="y5load">'UG and Cert'!$I$39</definedName>
    <definedName name="y5ostuit">'UG and Cert'!$I$48</definedName>
    <definedName name="y6istuit">'UG and Cert'!#REF!</definedName>
    <definedName name="y6ostuit">'UG and Cert'!#REF!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6" l="1"/>
  <c r="H48" i="6"/>
  <c r="H47" i="6"/>
  <c r="G48" i="6"/>
  <c r="G47" i="6"/>
  <c r="F48" i="6"/>
  <c r="F47" i="6"/>
  <c r="E47" i="6"/>
  <c r="E48" i="6"/>
  <c r="E48" i="3" l="1"/>
  <c r="E47" i="3"/>
  <c r="F52" i="4"/>
  <c r="F51" i="4"/>
  <c r="I121" i="6" l="1"/>
  <c r="H121" i="6"/>
  <c r="G121" i="6"/>
  <c r="F121" i="6"/>
  <c r="E121" i="6"/>
  <c r="I120" i="6"/>
  <c r="H120" i="6"/>
  <c r="G120" i="6"/>
  <c r="F120" i="6"/>
  <c r="E120" i="6"/>
  <c r="I119" i="6"/>
  <c r="H119" i="6"/>
  <c r="G119" i="6"/>
  <c r="F119" i="6"/>
  <c r="E119" i="6"/>
  <c r="I98" i="6"/>
  <c r="H98" i="6"/>
  <c r="G98" i="6"/>
  <c r="F98" i="6"/>
  <c r="E98" i="6"/>
  <c r="I82" i="6"/>
  <c r="H82" i="6"/>
  <c r="G82" i="6"/>
  <c r="F82" i="6"/>
  <c r="E82" i="6"/>
  <c r="I78" i="6"/>
  <c r="H78" i="6"/>
  <c r="G78" i="6"/>
  <c r="F78" i="6"/>
  <c r="E78" i="6"/>
  <c r="I75" i="6"/>
  <c r="H75" i="6"/>
  <c r="H91" i="6" s="1"/>
  <c r="G75" i="6"/>
  <c r="F75" i="6"/>
  <c r="F91" i="6" s="1"/>
  <c r="E75" i="6"/>
  <c r="I48" i="6"/>
  <c r="I33" i="6"/>
  <c r="I27" i="6"/>
  <c r="I34" i="6" s="1"/>
  <c r="H27" i="6"/>
  <c r="H34" i="6" s="1"/>
  <c r="G27" i="6"/>
  <c r="G34" i="6" s="1"/>
  <c r="F27" i="6"/>
  <c r="F34" i="6" s="1"/>
  <c r="E27" i="6"/>
  <c r="E34" i="6" s="1"/>
  <c r="I26" i="6"/>
  <c r="H26" i="6"/>
  <c r="H33" i="6" s="1"/>
  <c r="G26" i="6"/>
  <c r="G33" i="6" s="1"/>
  <c r="F26" i="6"/>
  <c r="F33" i="6" s="1"/>
  <c r="E26" i="6"/>
  <c r="E33" i="6" s="1"/>
  <c r="I24" i="6"/>
  <c r="I31" i="6" s="1"/>
  <c r="H24" i="6"/>
  <c r="H31" i="6" s="1"/>
  <c r="G24" i="6"/>
  <c r="G31" i="6" s="1"/>
  <c r="F24" i="6"/>
  <c r="F31" i="6" s="1"/>
  <c r="E24" i="6"/>
  <c r="E31" i="6" s="1"/>
  <c r="I23" i="6"/>
  <c r="I30" i="6" s="1"/>
  <c r="H23" i="6"/>
  <c r="H30" i="6" s="1"/>
  <c r="G23" i="6"/>
  <c r="G30" i="6" s="1"/>
  <c r="F23" i="6"/>
  <c r="F30" i="6" s="1"/>
  <c r="E23" i="6"/>
  <c r="E30" i="6" s="1"/>
  <c r="I13" i="6"/>
  <c r="H13" i="6"/>
  <c r="G13" i="6"/>
  <c r="F13" i="6"/>
  <c r="E13" i="6"/>
  <c r="I35" i="6" l="1"/>
  <c r="I91" i="6"/>
  <c r="I99" i="6" s="1"/>
  <c r="G91" i="6"/>
  <c r="G99" i="6"/>
  <c r="E91" i="6"/>
  <c r="E99" i="6" s="1"/>
  <c r="E104" i="6" s="1"/>
  <c r="E124" i="6" s="1"/>
  <c r="E35" i="6"/>
  <c r="F35" i="6"/>
  <c r="F15" i="6" s="1"/>
  <c r="E118" i="6"/>
  <c r="E56" i="6"/>
  <c r="E117" i="6" s="1"/>
  <c r="F41" i="6"/>
  <c r="F118" i="6"/>
  <c r="E57" i="6"/>
  <c r="E32" i="6"/>
  <c r="I32" i="6"/>
  <c r="I36" i="6" s="1"/>
  <c r="G35" i="6"/>
  <c r="I112" i="6"/>
  <c r="I104" i="6"/>
  <c r="I124" i="6" s="1"/>
  <c r="F99" i="6"/>
  <c r="H32" i="6"/>
  <c r="G118" i="6"/>
  <c r="F32" i="6"/>
  <c r="H35" i="6"/>
  <c r="I118" i="6"/>
  <c r="H118" i="6"/>
  <c r="G32" i="6"/>
  <c r="E36" i="6"/>
  <c r="E15" i="6"/>
  <c r="E41" i="6"/>
  <c r="I15" i="6"/>
  <c r="I41" i="6"/>
  <c r="G104" i="6"/>
  <c r="G124" i="6" s="1"/>
  <c r="G112" i="6"/>
  <c r="H99" i="6"/>
  <c r="I13" i="3"/>
  <c r="E112" i="6" l="1"/>
  <c r="E58" i="6"/>
  <c r="E122" i="6"/>
  <c r="H36" i="6"/>
  <c r="H15" i="6"/>
  <c r="H41" i="6"/>
  <c r="G41" i="6"/>
  <c r="G15" i="6"/>
  <c r="G36" i="6"/>
  <c r="H112" i="6"/>
  <c r="H104" i="6"/>
  <c r="H124" i="6" s="1"/>
  <c r="F62" i="6"/>
  <c r="F14" i="6"/>
  <c r="F40" i="6"/>
  <c r="F42" i="6" s="1"/>
  <c r="H40" i="6"/>
  <c r="H62" i="6"/>
  <c r="H14" i="6"/>
  <c r="I40" i="6"/>
  <c r="I42" i="6" s="1"/>
  <c r="I62" i="6"/>
  <c r="I14" i="6"/>
  <c r="I16" i="6" s="1"/>
  <c r="F16" i="6"/>
  <c r="G62" i="6"/>
  <c r="G40" i="6"/>
  <c r="G14" i="6"/>
  <c r="F104" i="6"/>
  <c r="F124" i="6" s="1"/>
  <c r="F112" i="6"/>
  <c r="E62" i="6"/>
  <c r="E14" i="6"/>
  <c r="E16" i="6" s="1"/>
  <c r="E40" i="6"/>
  <c r="E42" i="6" s="1"/>
  <c r="F36" i="6"/>
  <c r="F48" i="3"/>
  <c r="G48" i="3" s="1"/>
  <c r="H48" i="3" s="1"/>
  <c r="I48" i="3" s="1"/>
  <c r="F47" i="3"/>
  <c r="G47" i="3" l="1"/>
  <c r="F56" i="6"/>
  <c r="F117" i="6" s="1"/>
  <c r="F122" i="6" s="1"/>
  <c r="F57" i="6"/>
  <c r="E66" i="6"/>
  <c r="E111" i="6" s="1"/>
  <c r="E113" i="6" s="1"/>
  <c r="H16" i="6"/>
  <c r="H42" i="6"/>
  <c r="G16" i="6"/>
  <c r="G42" i="6"/>
  <c r="K7" i="4"/>
  <c r="M7" i="4"/>
  <c r="G7" i="4"/>
  <c r="E7" i="4"/>
  <c r="F58" i="6" l="1"/>
  <c r="F66" i="6" s="1"/>
  <c r="F111" i="6" s="1"/>
  <c r="F113" i="6" s="1"/>
  <c r="H47" i="3"/>
  <c r="G56" i="6"/>
  <c r="G117" i="6" s="1"/>
  <c r="G122" i="6" s="1"/>
  <c r="G57" i="6"/>
  <c r="I10" i="4"/>
  <c r="J10" i="4"/>
  <c r="G58" i="6" l="1"/>
  <c r="G66" i="6" s="1"/>
  <c r="G111" i="6" s="1"/>
  <c r="G113" i="6" s="1"/>
  <c r="I47" i="3"/>
  <c r="H57" i="6"/>
  <c r="H56" i="6"/>
  <c r="H117" i="6" s="1"/>
  <c r="H122" i="6" s="1"/>
  <c r="F15" i="4"/>
  <c r="E15" i="4"/>
  <c r="F123" i="4"/>
  <c r="F122" i="4"/>
  <c r="F121" i="4"/>
  <c r="N100" i="4"/>
  <c r="N84" i="4"/>
  <c r="N80" i="4"/>
  <c r="N77" i="4"/>
  <c r="L100" i="4"/>
  <c r="L84" i="4"/>
  <c r="L80" i="4"/>
  <c r="L77" i="4"/>
  <c r="J100" i="4"/>
  <c r="J84" i="4"/>
  <c r="J80" i="4"/>
  <c r="J77" i="4"/>
  <c r="H100" i="4"/>
  <c r="H84" i="4"/>
  <c r="H80" i="4"/>
  <c r="H77" i="4"/>
  <c r="F100" i="4"/>
  <c r="F84" i="4"/>
  <c r="F80" i="4"/>
  <c r="F77" i="4"/>
  <c r="H52" i="4"/>
  <c r="J52" i="4" s="1"/>
  <c r="L52" i="4" s="1"/>
  <c r="N52" i="4" s="1"/>
  <c r="H51" i="4"/>
  <c r="J51" i="4" s="1"/>
  <c r="L51" i="4" s="1"/>
  <c r="N51" i="4" s="1"/>
  <c r="F35" i="4"/>
  <c r="E35" i="4"/>
  <c r="F32" i="4"/>
  <c r="E32" i="4"/>
  <c r="N13" i="4"/>
  <c r="L13" i="4"/>
  <c r="N14" i="4" s="1"/>
  <c r="J13" i="4"/>
  <c r="J35" i="4" s="1"/>
  <c r="H13" i="4"/>
  <c r="H35" i="4" s="1"/>
  <c r="L10" i="4"/>
  <c r="N11" i="4" s="1"/>
  <c r="K10" i="4"/>
  <c r="M11" i="4" s="1"/>
  <c r="N10" i="4"/>
  <c r="M10" i="4"/>
  <c r="L11" i="4"/>
  <c r="K11" i="4"/>
  <c r="H10" i="4"/>
  <c r="H32" i="4" s="1"/>
  <c r="G10" i="4"/>
  <c r="G32" i="4" s="1"/>
  <c r="M13" i="4"/>
  <c r="K13" i="4"/>
  <c r="M14" i="4" s="1"/>
  <c r="I13" i="4"/>
  <c r="K14" i="4" s="1"/>
  <c r="G13" i="4"/>
  <c r="G35" i="4" s="1"/>
  <c r="H17" i="4" s="1"/>
  <c r="I56" i="6" l="1"/>
  <c r="I117" i="6" s="1"/>
  <c r="I122" i="6" s="1"/>
  <c r="I57" i="6"/>
  <c r="H58" i="6"/>
  <c r="H66" i="6" s="1"/>
  <c r="H111" i="6" s="1"/>
  <c r="H113" i="6" s="1"/>
  <c r="F17" i="4"/>
  <c r="F16" i="4"/>
  <c r="H16" i="4"/>
  <c r="H18" i="4" s="1"/>
  <c r="N15" i="4"/>
  <c r="M15" i="4"/>
  <c r="H15" i="4"/>
  <c r="G15" i="4"/>
  <c r="K15" i="4"/>
  <c r="M35" i="4"/>
  <c r="H45" i="4"/>
  <c r="N35" i="4"/>
  <c r="M32" i="4"/>
  <c r="F44" i="4"/>
  <c r="N93" i="4"/>
  <c r="N101" i="4" s="1"/>
  <c r="L14" i="4"/>
  <c r="L15" i="4" s="1"/>
  <c r="H60" i="4"/>
  <c r="F60" i="4"/>
  <c r="I14" i="4"/>
  <c r="I35" i="4" s="1"/>
  <c r="N32" i="4"/>
  <c r="L32" i="4"/>
  <c r="F45" i="4"/>
  <c r="F46" i="4" s="1"/>
  <c r="H59" i="4"/>
  <c r="H44" i="4"/>
  <c r="J11" i="4"/>
  <c r="J32" i="4" s="1"/>
  <c r="K35" i="4"/>
  <c r="F59" i="4"/>
  <c r="F119" i="4" s="1"/>
  <c r="F124" i="4" s="1"/>
  <c r="I11" i="4"/>
  <c r="I32" i="4" s="1"/>
  <c r="K32" i="4"/>
  <c r="L93" i="4"/>
  <c r="L101" i="4" s="1"/>
  <c r="F93" i="4"/>
  <c r="F101" i="4" s="1"/>
  <c r="H93" i="4"/>
  <c r="H101" i="4" s="1"/>
  <c r="J93" i="4"/>
  <c r="J101" i="4" s="1"/>
  <c r="I58" i="6" l="1"/>
  <c r="I66" i="6" s="1"/>
  <c r="I111" i="6" s="1"/>
  <c r="I113" i="6" s="1"/>
  <c r="F18" i="4"/>
  <c r="N17" i="4"/>
  <c r="J45" i="4"/>
  <c r="J17" i="4"/>
  <c r="L16" i="4"/>
  <c r="N59" i="4"/>
  <c r="N119" i="4" s="1"/>
  <c r="N124" i="4" s="1"/>
  <c r="N16" i="4"/>
  <c r="J60" i="4"/>
  <c r="J16" i="4"/>
  <c r="I15" i="4"/>
  <c r="N45" i="4"/>
  <c r="J15" i="4"/>
  <c r="L35" i="4"/>
  <c r="L60" i="4" s="1"/>
  <c r="F61" i="4"/>
  <c r="F68" i="4" s="1"/>
  <c r="F113" i="4" s="1"/>
  <c r="H46" i="4"/>
  <c r="N60" i="4"/>
  <c r="F106" i="4"/>
  <c r="F126" i="4" s="1"/>
  <c r="F114" i="4"/>
  <c r="N106" i="4"/>
  <c r="N126" i="4" s="1"/>
  <c r="N114" i="4"/>
  <c r="J106" i="4"/>
  <c r="J126" i="4" s="1"/>
  <c r="J114" i="4"/>
  <c r="L106" i="4"/>
  <c r="L126" i="4" s="1"/>
  <c r="L114" i="4"/>
  <c r="H61" i="4"/>
  <c r="H68" i="4" s="1"/>
  <c r="H113" i="4" s="1"/>
  <c r="H119" i="4"/>
  <c r="H124" i="4" s="1"/>
  <c r="H106" i="4"/>
  <c r="H126" i="4" s="1"/>
  <c r="H114" i="4"/>
  <c r="N44" i="4"/>
  <c r="J44" i="4"/>
  <c r="J59" i="4"/>
  <c r="L59" i="4"/>
  <c r="L119" i="4" s="1"/>
  <c r="L124" i="4" s="1"/>
  <c r="L44" i="4"/>
  <c r="J46" i="4" l="1"/>
  <c r="L45" i="4"/>
  <c r="L46" i="4" s="1"/>
  <c r="N18" i="4"/>
  <c r="L17" i="4"/>
  <c r="L18" i="4" s="1"/>
  <c r="J18" i="4"/>
  <c r="N61" i="4"/>
  <c r="N68" i="4" s="1"/>
  <c r="N113" i="4" s="1"/>
  <c r="N115" i="4" s="1"/>
  <c r="N46" i="4"/>
  <c r="F115" i="4"/>
  <c r="H115" i="4"/>
  <c r="L61" i="4"/>
  <c r="L68" i="4" s="1"/>
  <c r="L113" i="4" s="1"/>
  <c r="L115" i="4" s="1"/>
  <c r="J61" i="4"/>
  <c r="J68" i="4" s="1"/>
  <c r="J113" i="4" s="1"/>
  <c r="J115" i="4" s="1"/>
  <c r="J119" i="4"/>
  <c r="J124" i="4" s="1"/>
  <c r="I27" i="3" l="1"/>
  <c r="I34" i="3" s="1"/>
  <c r="I35" i="3" s="1"/>
  <c r="I15" i="3" s="1"/>
  <c r="I26" i="3"/>
  <c r="I33" i="3"/>
  <c r="H27" i="3"/>
  <c r="H34" i="3" s="1"/>
  <c r="H35" i="3" s="1"/>
  <c r="H15" i="3" s="1"/>
  <c r="H26" i="3"/>
  <c r="H33" i="3"/>
  <c r="G27" i="3"/>
  <c r="G34" i="3" s="1"/>
  <c r="G35" i="3" s="1"/>
  <c r="G26" i="3"/>
  <c r="G33" i="3"/>
  <c r="F27" i="3"/>
  <c r="F34" i="3" s="1"/>
  <c r="F26" i="3"/>
  <c r="F33" i="3"/>
  <c r="I24" i="3"/>
  <c r="I31" i="3" s="1"/>
  <c r="I23" i="3"/>
  <c r="I30" i="3"/>
  <c r="H24" i="3"/>
  <c r="H31" i="3" s="1"/>
  <c r="H23" i="3"/>
  <c r="H30" i="3"/>
  <c r="H118" i="3" s="1"/>
  <c r="G24" i="3"/>
  <c r="G31" i="3" s="1"/>
  <c r="G32" i="3" s="1"/>
  <c r="G23" i="3"/>
  <c r="G30" i="3"/>
  <c r="G118" i="3" s="1"/>
  <c r="F24" i="3"/>
  <c r="F31" i="3" s="1"/>
  <c r="F23" i="3"/>
  <c r="F30" i="3"/>
  <c r="F56" i="3" s="1"/>
  <c r="F117" i="3" s="1"/>
  <c r="I121" i="3"/>
  <c r="I120" i="3"/>
  <c r="I119" i="3"/>
  <c r="H121" i="3"/>
  <c r="H120" i="3"/>
  <c r="H119" i="3"/>
  <c r="G121" i="3"/>
  <c r="G120" i="3"/>
  <c r="G119" i="3"/>
  <c r="F121" i="3"/>
  <c r="F120" i="3"/>
  <c r="F119" i="3"/>
  <c r="E121" i="3"/>
  <c r="E120" i="3"/>
  <c r="E119" i="3"/>
  <c r="E27" i="3"/>
  <c r="E34" i="3" s="1"/>
  <c r="E26" i="3"/>
  <c r="E33" i="3" s="1"/>
  <c r="E24" i="3"/>
  <c r="E31" i="3" s="1"/>
  <c r="E23" i="3"/>
  <c r="E30" i="3" s="1"/>
  <c r="I82" i="3"/>
  <c r="H82" i="3"/>
  <c r="G82" i="3"/>
  <c r="F82" i="3"/>
  <c r="I75" i="3"/>
  <c r="H75" i="3"/>
  <c r="G75" i="3"/>
  <c r="F75" i="3"/>
  <c r="E75" i="3"/>
  <c r="I78" i="3"/>
  <c r="I91" i="3" s="1"/>
  <c r="I99" i="3" s="1"/>
  <c r="H78" i="3"/>
  <c r="G78" i="3"/>
  <c r="F78" i="3"/>
  <c r="E78" i="3"/>
  <c r="E91" i="3" s="1"/>
  <c r="E99" i="3" s="1"/>
  <c r="E82" i="3"/>
  <c r="I98" i="3"/>
  <c r="H98" i="3"/>
  <c r="G98" i="3"/>
  <c r="G99" i="3" s="1"/>
  <c r="F98" i="3"/>
  <c r="E98" i="3"/>
  <c r="H13" i="3"/>
  <c r="G13" i="3"/>
  <c r="F13" i="3"/>
  <c r="E13" i="3"/>
  <c r="G91" i="3"/>
  <c r="F91" i="3"/>
  <c r="E56" i="3" l="1"/>
  <c r="E117" i="3" s="1"/>
  <c r="E122" i="3" s="1"/>
  <c r="E118" i="3"/>
  <c r="G36" i="3"/>
  <c r="G15" i="3"/>
  <c r="G16" i="3" s="1"/>
  <c r="G40" i="3"/>
  <c r="G62" i="3"/>
  <c r="G14" i="3"/>
  <c r="E35" i="3"/>
  <c r="E15" i="3" s="1"/>
  <c r="I32" i="3"/>
  <c r="I36" i="3" s="1"/>
  <c r="F35" i="3"/>
  <c r="F118" i="3"/>
  <c r="F122" i="3" s="1"/>
  <c r="F99" i="3"/>
  <c r="F104" i="3" s="1"/>
  <c r="F124" i="3" s="1"/>
  <c r="H91" i="3"/>
  <c r="H99" i="3" s="1"/>
  <c r="E112" i="3"/>
  <c r="E104" i="3"/>
  <c r="E124" i="3" s="1"/>
  <c r="E41" i="3"/>
  <c r="I40" i="3"/>
  <c r="F41" i="3"/>
  <c r="F15" i="3"/>
  <c r="H36" i="3"/>
  <c r="E57" i="3"/>
  <c r="E32" i="3"/>
  <c r="G104" i="3"/>
  <c r="G124" i="3" s="1"/>
  <c r="G112" i="3"/>
  <c r="I104" i="3"/>
  <c r="I124" i="3" s="1"/>
  <c r="I112" i="3"/>
  <c r="F112" i="3"/>
  <c r="H104" i="3"/>
  <c r="H124" i="3" s="1"/>
  <c r="H112" i="3"/>
  <c r="H41" i="3"/>
  <c r="G41" i="3"/>
  <c r="H32" i="3"/>
  <c r="I118" i="3"/>
  <c r="I41" i="3"/>
  <c r="F57" i="3"/>
  <c r="F58" i="3" s="1"/>
  <c r="G57" i="3"/>
  <c r="F32" i="3"/>
  <c r="I62" i="3" l="1"/>
  <c r="I14" i="3"/>
  <c r="I16" i="3" s="1"/>
  <c r="G42" i="3"/>
  <c r="E58" i="3"/>
  <c r="E40" i="3"/>
  <c r="E42" i="3" s="1"/>
  <c r="E62" i="3"/>
  <c r="E14" i="3"/>
  <c r="E16" i="3"/>
  <c r="H62" i="3"/>
  <c r="H40" i="3"/>
  <c r="H42" i="3" s="1"/>
  <c r="H14" i="3"/>
  <c r="H16" i="3" s="1"/>
  <c r="I42" i="3"/>
  <c r="E36" i="3"/>
  <c r="G56" i="3"/>
  <c r="G117" i="3" s="1"/>
  <c r="G122" i="3" s="1"/>
  <c r="F40" i="3"/>
  <c r="F42" i="3" s="1"/>
  <c r="F62" i="3"/>
  <c r="F66" i="3" s="1"/>
  <c r="F111" i="3" s="1"/>
  <c r="F113" i="3" s="1"/>
  <c r="F36" i="3"/>
  <c r="F14" i="3"/>
  <c r="F16" i="3" s="1"/>
  <c r="E66" i="3" l="1"/>
  <c r="E111" i="3" s="1"/>
  <c r="E113" i="3" s="1"/>
  <c r="H56" i="3"/>
  <c r="H117" i="3" s="1"/>
  <c r="H122" i="3" s="1"/>
  <c r="H57" i="3"/>
  <c r="G58" i="3"/>
  <c r="G66" i="3" s="1"/>
  <c r="G111" i="3" s="1"/>
  <c r="G113" i="3" s="1"/>
  <c r="H58" i="3" l="1"/>
  <c r="H66" i="3" s="1"/>
  <c r="H111" i="3" s="1"/>
  <c r="H113" i="3" s="1"/>
  <c r="I56" i="3"/>
  <c r="I117" i="3" s="1"/>
  <c r="I122" i="3" s="1"/>
  <c r="I57" i="3"/>
  <c r="I58" i="3" l="1"/>
  <c r="I66" i="3" s="1"/>
  <c r="I111" i="3" s="1"/>
  <c r="I113" i="3" s="1"/>
</calcChain>
</file>

<file path=xl/sharedStrings.xml><?xml version="1.0" encoding="utf-8"?>
<sst xmlns="http://schemas.openxmlformats.org/spreadsheetml/2006/main" count="432" uniqueCount="130">
  <si>
    <t>In-state Headcount</t>
  </si>
  <si>
    <t>Out-of-State Headcount</t>
  </si>
  <si>
    <t>Program Headcount</t>
  </si>
  <si>
    <t>In-state FTE</t>
  </si>
  <si>
    <t>Out-of-State FTE</t>
  </si>
  <si>
    <t>Program FTE</t>
  </si>
  <si>
    <t>Program Graduates</t>
  </si>
  <si>
    <t>Tuition</t>
  </si>
  <si>
    <t>Colorado Mesa University</t>
  </si>
  <si>
    <t>Step 1.</t>
  </si>
  <si>
    <t>Enrollment Assumptions</t>
  </si>
  <si>
    <t>Fiscal /Academic Year</t>
  </si>
  <si>
    <t>Step 2.</t>
  </si>
  <si>
    <t xml:space="preserve">Revenue </t>
  </si>
  <si>
    <t>In-State</t>
  </si>
  <si>
    <t>New</t>
  </si>
  <si>
    <t>Year 2</t>
  </si>
  <si>
    <t>Year 3</t>
  </si>
  <si>
    <t>Year 4</t>
  </si>
  <si>
    <t>Year 5</t>
  </si>
  <si>
    <t>State Funds- COF (per credit hour)</t>
  </si>
  <si>
    <t>State and Federal Grants</t>
  </si>
  <si>
    <t>Donations</t>
  </si>
  <si>
    <t>Other</t>
  </si>
  <si>
    <t>Tuition - New</t>
  </si>
  <si>
    <t>Total Tuition</t>
  </si>
  <si>
    <t>Step 3.</t>
  </si>
  <si>
    <t>Program Expenses</t>
  </si>
  <si>
    <t>Capital Construction</t>
  </si>
  <si>
    <t>Equipment</t>
  </si>
  <si>
    <t>Library Acquisitions</t>
  </si>
  <si>
    <t>Total Start-Up Expenses</t>
  </si>
  <si>
    <t>TOTAL PROGRAM EXPENSES</t>
  </si>
  <si>
    <t>Program Start-Up Expenses:</t>
  </si>
  <si>
    <t>Operating Expenses:</t>
  </si>
  <si>
    <t>Program Revenue Projections</t>
  </si>
  <si>
    <t>Faculty Full-time</t>
  </si>
  <si>
    <t>FTE</t>
  </si>
  <si>
    <t>Faculty Part-time</t>
  </si>
  <si>
    <t>Benefits</t>
  </si>
  <si>
    <t>Administrative and/or Support Staff</t>
  </si>
  <si>
    <t>Supplies</t>
  </si>
  <si>
    <t>Travel</t>
  </si>
  <si>
    <t>Other (copier, postage)</t>
  </si>
  <si>
    <t>Telecommunications</t>
  </si>
  <si>
    <t>Total Operating Expenses</t>
  </si>
  <si>
    <t>Financial Aid (program specific)</t>
  </si>
  <si>
    <t>Per Student</t>
  </si>
  <si>
    <t>Total</t>
  </si>
  <si>
    <t>Anticipated Credit Hours taken based on recommended course sequencing:</t>
  </si>
  <si>
    <t>In-State Total</t>
  </si>
  <si>
    <t>Out-of-State Total</t>
  </si>
  <si>
    <t>HIDE</t>
  </si>
  <si>
    <t>State  - COF</t>
  </si>
  <si>
    <t>in new</t>
  </si>
  <si>
    <t>in total</t>
  </si>
  <si>
    <t>out new</t>
  </si>
  <si>
    <t>out total</t>
  </si>
  <si>
    <t>Enrollments</t>
  </si>
  <si>
    <t>Total CHs</t>
  </si>
  <si>
    <t>Undergraduate Tuition</t>
  </si>
  <si>
    <t>Revenue Rates - Per Credit Hour</t>
  </si>
  <si>
    <t>Total Revenues</t>
  </si>
  <si>
    <t>TOTAL PROGRAM REVENUES</t>
  </si>
  <si>
    <t>Total Expenses</t>
  </si>
  <si>
    <t>New Revenue and Expense Impact</t>
  </si>
  <si>
    <t>Net New Expense Increase</t>
  </si>
  <si>
    <t>New Expenses</t>
  </si>
  <si>
    <t>State and Federal Grants - New</t>
  </si>
  <si>
    <t>Donations - New</t>
  </si>
  <si>
    <t>Other - New</t>
  </si>
  <si>
    <t>Academic Fees - New</t>
  </si>
  <si>
    <t xml:space="preserve">New Programs: Projected Enrollment, Revenue and Expense Estimates </t>
  </si>
  <si>
    <t xml:space="preserve">Year 1 </t>
  </si>
  <si>
    <t>Revenue less Expenses</t>
  </si>
  <si>
    <t>Step 1a.</t>
  </si>
  <si>
    <t>Program Revenue and Expense</t>
  </si>
  <si>
    <t>Program Revenue and Expense Summary*</t>
  </si>
  <si>
    <t>2023-2024</t>
  </si>
  <si>
    <t>Program Name:</t>
  </si>
  <si>
    <t>Out-of-State</t>
  </si>
  <si>
    <t>Existing</t>
  </si>
  <si>
    <t>in existing</t>
  </si>
  <si>
    <t>out exist</t>
  </si>
  <si>
    <t>out existing</t>
  </si>
  <si>
    <t>Tuition- -Existing</t>
  </si>
  <si>
    <t>Academic Fees - Existing</t>
  </si>
  <si>
    <t>Institutional Reallocation</t>
  </si>
  <si>
    <t>Existing Funds in Dept's Budget</t>
  </si>
  <si>
    <t xml:space="preserve">Projected Enrollment, Revenue and Expense Estimates </t>
  </si>
  <si>
    <t>Notes and Instructions</t>
  </si>
  <si>
    <t>Anything highlighted in yellow requires an entry.</t>
  </si>
  <si>
    <t>entered for Year 1.</t>
  </si>
  <si>
    <t>*Excludes other indirect program support services costs.</t>
  </si>
  <si>
    <t>Tuition rates have been updated and estimates provided for out years.</t>
  </si>
  <si>
    <t>Since graduate rates may vary depending on the program,  graduate tuition rates need to be</t>
  </si>
  <si>
    <t>This file includes a template to help outline and estimate enrollment, revenue and expenditures</t>
  </si>
  <si>
    <t xml:space="preserve">from another program they are currently enrolled.  </t>
  </si>
  <si>
    <t>New Programs</t>
  </si>
  <si>
    <t>Graduate Tuition</t>
  </si>
  <si>
    <t>Year 1</t>
  </si>
  <si>
    <t>Cohort</t>
  </si>
  <si>
    <t>instate</t>
  </si>
  <si>
    <t>out</t>
  </si>
  <si>
    <t>Tuition - Existing</t>
  </si>
  <si>
    <r>
      <rPr>
        <b/>
        <sz val="11"/>
        <color theme="1"/>
        <rFont val="Calibri"/>
        <family val="2"/>
        <scheme val="minor"/>
      </rPr>
      <t>Enrollment New:</t>
    </r>
    <r>
      <rPr>
        <sz val="11"/>
        <color theme="1"/>
        <rFont val="Calibri"/>
        <family val="2"/>
        <scheme val="minor"/>
      </rPr>
      <t xml:space="preserve"> are new students to CMU entering this program.</t>
    </r>
  </si>
  <si>
    <r>
      <rPr>
        <b/>
        <sz val="11"/>
        <color theme="1"/>
        <rFont val="Calibri"/>
        <family val="2"/>
        <scheme val="minor"/>
      </rPr>
      <t>Enrollment Exisiting:</t>
    </r>
    <r>
      <rPr>
        <sz val="11"/>
        <color theme="1"/>
        <rFont val="Calibri"/>
        <family val="2"/>
        <scheme val="minor"/>
      </rPr>
      <t xml:space="preserve">  are current CMU students that are anticipated to enter this new program </t>
    </r>
  </si>
  <si>
    <t>Budget Office will  gladly assist and review the new program estimates.</t>
  </si>
  <si>
    <t xml:space="preserve">(Assumes historical </t>
  </si>
  <si>
    <t>This file includes a separate tab for Undergraduate/Certificates and Graduate Programs.</t>
  </si>
  <si>
    <t>2024-2025</t>
  </si>
  <si>
    <t>Enter yellow fields for Steps 1 - 3.</t>
  </si>
  <si>
    <t>Tuition Revenues will auto calculate based on head counts and course sequencing entries.</t>
  </si>
  <si>
    <t xml:space="preserve">for new programs.  It also delinates total revenue and expenditures for the new program from </t>
  </si>
  <si>
    <t>new revenues and anticipated new costs for the progam.</t>
  </si>
  <si>
    <t>Whitney Sutton</t>
  </si>
  <si>
    <t>Budget Director</t>
  </si>
  <si>
    <t>248-1078</t>
  </si>
  <si>
    <t>wsutton@coloradomesa.edu</t>
  </si>
  <si>
    <t>If a new program is using exisiting budgeted resouces and positions; enter only the portion of the</t>
  </si>
  <si>
    <t xml:space="preserve">position which will be attributed to this program.  </t>
  </si>
  <si>
    <t>Under Instituitional reallocation, is where you enter the costs that are already funded.</t>
  </si>
  <si>
    <t>2025-2026</t>
  </si>
  <si>
    <t>2026-2027</t>
  </si>
  <si>
    <t>Please contract the budget office with questions, comments or suggestion on how we can improve this document.</t>
  </si>
  <si>
    <t>Out-of-State (WUE)</t>
  </si>
  <si>
    <t xml:space="preserve">Undergraduate or Certificates </t>
  </si>
  <si>
    <t xml:space="preserve">Online - Undergraduate </t>
  </si>
  <si>
    <t>2027-2028</t>
  </si>
  <si>
    <t>Do not forget to enter the name of the program at the top of the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</si>
</sst>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trike/>
      <u/>
      <sz val="11"/>
      <color theme="1"/>
      <name val="Arial"/>
      <family val="2"/>
    </font>
    <font>
      <strike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5" fillId="3" borderId="3" xfId="0" quotePrefix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6" fillId="3" borderId="23" xfId="0" applyFont="1" applyFill="1" applyBorder="1" applyAlignment="1" applyProtection="1">
      <alignment vertical="center" wrapText="1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2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Alignment="1" applyProtection="1">
      <alignment horizontal="left"/>
      <protection locked="0"/>
    </xf>
    <xf numFmtId="0" fontId="6" fillId="0" borderId="16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9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6" fillId="3" borderId="12" xfId="0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6" fillId="0" borderId="13" xfId="0" applyFont="1" applyBorder="1" applyProtection="1"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6" fillId="0" borderId="13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6" fillId="0" borderId="4" xfId="0" applyFont="1" applyBorder="1" applyAlignment="1" applyProtection="1">
      <alignment horizontal="right"/>
      <protection locked="0"/>
    </xf>
    <xf numFmtId="164" fontId="6" fillId="2" borderId="0" xfId="0" applyNumberFormat="1" applyFont="1" applyFill="1" applyBorder="1" applyProtection="1">
      <protection locked="0"/>
    </xf>
    <xf numFmtId="164" fontId="6" fillId="2" borderId="14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right"/>
      <protection locked="0"/>
    </xf>
    <xf numFmtId="164" fontId="6" fillId="0" borderId="0" xfId="0" applyNumberFormat="1" applyFont="1" applyBorder="1" applyProtection="1">
      <protection locked="0"/>
    </xf>
    <xf numFmtId="164" fontId="6" fillId="0" borderId="14" xfId="0" applyNumberFormat="1" applyFont="1" applyBorder="1" applyProtection="1">
      <protection locked="0"/>
    </xf>
    <xf numFmtId="164" fontId="6" fillId="3" borderId="0" xfId="0" applyNumberFormat="1" applyFont="1" applyFill="1" applyBorder="1" applyProtection="1">
      <protection locked="0"/>
    </xf>
    <xf numFmtId="164" fontId="6" fillId="3" borderId="14" xfId="0" applyNumberFormat="1" applyFont="1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0" fontId="6" fillId="3" borderId="14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164" fontId="8" fillId="0" borderId="15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  <protection locked="0"/>
    </xf>
    <xf numFmtId="164" fontId="6" fillId="3" borderId="0" xfId="2" applyNumberFormat="1" applyFont="1" applyFill="1" applyBorder="1" applyProtection="1">
      <protection locked="0"/>
    </xf>
    <xf numFmtId="43" fontId="6" fillId="3" borderId="0" xfId="1" applyFont="1" applyFill="1" applyBorder="1" applyProtection="1">
      <protection locked="0"/>
    </xf>
    <xf numFmtId="165" fontId="6" fillId="3" borderId="0" xfId="1" applyNumberFormat="1" applyFont="1" applyFill="1" applyBorder="1" applyProtection="1">
      <protection locked="0"/>
    </xf>
    <xf numFmtId="165" fontId="6" fillId="3" borderId="2" xfId="1" applyNumberFormat="1" applyFont="1" applyFill="1" applyBorder="1" applyProtection="1"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165" fontId="6" fillId="0" borderId="0" xfId="1" applyNumberFormat="1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0" xfId="0" applyFont="1" applyProtection="1"/>
    <xf numFmtId="0" fontId="7" fillId="0" borderId="0" xfId="0" applyFont="1" applyProtection="1"/>
    <xf numFmtId="0" fontId="9" fillId="0" borderId="0" xfId="0" applyFont="1" applyFill="1" applyProtection="1"/>
    <xf numFmtId="0" fontId="7" fillId="0" borderId="0" xfId="0" applyFont="1" applyAlignment="1" applyProtection="1">
      <alignment horizontal="center"/>
    </xf>
    <xf numFmtId="0" fontId="17" fillId="0" borderId="0" xfId="0" applyFo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9" xfId="0" applyFont="1" applyFill="1" applyBorder="1" applyAlignment="1" applyProtection="1">
      <alignment vertical="center" wrapText="1"/>
    </xf>
    <xf numFmtId="43" fontId="12" fillId="2" borderId="1" xfId="1" applyFont="1" applyFill="1" applyBorder="1" applyAlignment="1" applyProtection="1">
      <alignment vertical="center" wrapText="1"/>
    </xf>
    <xf numFmtId="43" fontId="12" fillId="2" borderId="19" xfId="1" applyFont="1" applyFill="1" applyBorder="1" applyAlignment="1" applyProtection="1">
      <alignment vertical="center" wrapText="1"/>
    </xf>
    <xf numFmtId="43" fontId="6" fillId="2" borderId="1" xfId="0" applyNumberFormat="1" applyFont="1" applyFill="1" applyBorder="1" applyAlignment="1" applyProtection="1">
      <alignment vertical="center" wrapText="1"/>
    </xf>
    <xf numFmtId="43" fontId="6" fillId="2" borderId="19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/>
    </xf>
    <xf numFmtId="165" fontId="6" fillId="2" borderId="0" xfId="1" applyNumberFormat="1" applyFont="1" applyFill="1" applyBorder="1" applyProtection="1"/>
    <xf numFmtId="165" fontId="6" fillId="2" borderId="14" xfId="1" applyNumberFormat="1" applyFont="1" applyFill="1" applyBorder="1" applyProtection="1"/>
    <xf numFmtId="165" fontId="6" fillId="2" borderId="15" xfId="1" applyNumberFormat="1" applyFont="1" applyFill="1" applyBorder="1" applyProtection="1"/>
    <xf numFmtId="165" fontId="6" fillId="2" borderId="18" xfId="1" applyNumberFormat="1" applyFont="1" applyFill="1" applyBorder="1" applyProtection="1"/>
    <xf numFmtId="0" fontId="6" fillId="0" borderId="8" xfId="0" applyFont="1" applyBorder="1" applyProtection="1"/>
    <xf numFmtId="0" fontId="6" fillId="0" borderId="9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44" fontId="6" fillId="0" borderId="0" xfId="2" applyNumberFormat="1" applyFont="1" applyBorder="1" applyProtection="1"/>
    <xf numFmtId="44" fontId="6" fillId="0" borderId="0" xfId="2" applyFont="1" applyBorder="1" applyProtection="1"/>
    <xf numFmtId="44" fontId="6" fillId="0" borderId="14" xfId="2" applyFont="1" applyBorder="1" applyProtection="1"/>
    <xf numFmtId="0" fontId="6" fillId="0" borderId="14" xfId="0" applyFont="1" applyBorder="1" applyProtection="1"/>
    <xf numFmtId="0" fontId="8" fillId="0" borderId="0" xfId="0" applyFont="1" applyAlignment="1" applyProtection="1"/>
    <xf numFmtId="164" fontId="6" fillId="2" borderId="0" xfId="2" applyNumberFormat="1" applyFont="1" applyFill="1" applyBorder="1" applyProtection="1"/>
    <xf numFmtId="164" fontId="6" fillId="2" borderId="14" xfId="2" applyNumberFormat="1" applyFont="1" applyFill="1" applyBorder="1" applyProtection="1"/>
    <xf numFmtId="164" fontId="6" fillId="2" borderId="2" xfId="2" applyNumberFormat="1" applyFont="1" applyFill="1" applyBorder="1" applyProtection="1"/>
    <xf numFmtId="164" fontId="6" fillId="2" borderId="17" xfId="2" applyNumberFormat="1" applyFont="1" applyFill="1" applyBorder="1" applyProtection="1"/>
    <xf numFmtId="164" fontId="6" fillId="2" borderId="0" xfId="0" applyNumberFormat="1" applyFont="1" applyFill="1" applyBorder="1" applyProtection="1"/>
    <xf numFmtId="164" fontId="6" fillId="2" borderId="14" xfId="0" applyNumberFormat="1" applyFont="1" applyFill="1" applyBorder="1" applyProtection="1"/>
    <xf numFmtId="164" fontId="6" fillId="0" borderId="0" xfId="2" applyNumberFormat="1" applyFont="1" applyBorder="1" applyProtection="1"/>
    <xf numFmtId="164" fontId="6" fillId="0" borderId="16" xfId="2" applyNumberFormat="1" applyFont="1" applyBorder="1" applyProtection="1"/>
    <xf numFmtId="164" fontId="8" fillId="0" borderId="15" xfId="2" applyNumberFormat="1" applyFont="1" applyBorder="1" applyProtection="1"/>
    <xf numFmtId="0" fontId="6" fillId="0" borderId="4" xfId="0" applyFont="1" applyBorder="1" applyProtection="1"/>
    <xf numFmtId="0" fontId="6" fillId="0" borderId="13" xfId="0" applyFont="1" applyBorder="1" applyProtection="1"/>
    <xf numFmtId="0" fontId="8" fillId="0" borderId="13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164" fontId="6" fillId="0" borderId="0" xfId="0" applyNumberFormat="1" applyFont="1" applyBorder="1" applyProtection="1"/>
    <xf numFmtId="164" fontId="6" fillId="0" borderId="14" xfId="0" applyNumberFormat="1" applyFont="1" applyBorder="1" applyProtection="1"/>
    <xf numFmtId="0" fontId="14" fillId="0" borderId="13" xfId="0" applyFont="1" applyBorder="1" applyAlignment="1" applyProtection="1">
      <alignment horizontal="right"/>
    </xf>
    <xf numFmtId="165" fontId="6" fillId="0" borderId="0" xfId="1" applyNumberFormat="1" applyFont="1" applyBorder="1" applyProtection="1"/>
    <xf numFmtId="165" fontId="6" fillId="0" borderId="14" xfId="1" applyNumberFormat="1" applyFont="1" applyBorder="1" applyProtection="1"/>
    <xf numFmtId="0" fontId="6" fillId="0" borderId="2" xfId="0" applyFont="1" applyBorder="1" applyProtection="1"/>
    <xf numFmtId="0" fontId="6" fillId="0" borderId="17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7" xfId="0" applyFont="1" applyBorder="1" applyProtection="1"/>
    <xf numFmtId="0" fontId="8" fillId="0" borderId="0" xfId="0" applyFont="1" applyAlignment="1" applyProtection="1">
      <alignment horizontal="center"/>
    </xf>
    <xf numFmtId="0" fontId="19" fillId="0" borderId="0" xfId="0" applyFont="1"/>
    <xf numFmtId="0" fontId="0" fillId="0" borderId="0" xfId="0" applyFont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10" fillId="0" borderId="24" xfId="0" applyFont="1" applyBorder="1" applyAlignment="1" applyProtection="1">
      <alignment vertical="center" wrapText="1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165" fontId="12" fillId="0" borderId="0" xfId="1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horizontal="right"/>
    </xf>
    <xf numFmtId="165" fontId="6" fillId="0" borderId="0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10" fillId="2" borderId="12" xfId="0" applyFont="1" applyFill="1" applyBorder="1" applyAlignment="1" applyProtection="1">
      <alignment vertical="center" wrapText="1"/>
    </xf>
    <xf numFmtId="0" fontId="10" fillId="0" borderId="24" xfId="0" applyFont="1" applyBorder="1" applyAlignment="1" applyProtection="1">
      <alignment horizontal="center" vertical="center" wrapText="1"/>
    </xf>
    <xf numFmtId="43" fontId="10" fillId="2" borderId="11" xfId="1" applyFont="1" applyFill="1" applyBorder="1" applyAlignment="1" applyProtection="1">
      <alignment vertical="center" wrapText="1"/>
    </xf>
    <xf numFmtId="165" fontId="10" fillId="2" borderId="11" xfId="1" applyNumberFormat="1" applyFont="1" applyFill="1" applyBorder="1" applyAlignment="1" applyProtection="1">
      <alignment vertical="center" wrapText="1"/>
    </xf>
    <xf numFmtId="165" fontId="10" fillId="2" borderId="12" xfId="1" applyNumberFormat="1" applyFont="1" applyFill="1" applyBorder="1" applyAlignment="1" applyProtection="1">
      <alignment vertical="center" wrapText="1"/>
    </xf>
    <xf numFmtId="165" fontId="6" fillId="3" borderId="23" xfId="1" applyNumberFormat="1" applyFont="1" applyFill="1" applyBorder="1" applyAlignment="1" applyProtection="1">
      <alignment vertical="center" wrapText="1"/>
      <protection locked="0"/>
    </xf>
    <xf numFmtId="165" fontId="6" fillId="3" borderId="23" xfId="0" applyNumberFormat="1" applyFont="1" applyFill="1" applyBorder="1" applyAlignment="1" applyProtection="1">
      <alignment vertical="center" wrapText="1"/>
      <protection locked="0"/>
    </xf>
    <xf numFmtId="165" fontId="6" fillId="3" borderId="9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2" fillId="0" borderId="0" xfId="0" applyFont="1" applyBorder="1" applyProtection="1"/>
    <xf numFmtId="0" fontId="7" fillId="0" borderId="12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22" fillId="0" borderId="0" xfId="0" applyFont="1" applyProtection="1"/>
    <xf numFmtId="0" fontId="13" fillId="0" borderId="0" xfId="0" applyFont="1" applyProtection="1"/>
    <xf numFmtId="0" fontId="2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8" fillId="0" borderId="0" xfId="0" applyFont="1" applyFill="1" applyProtection="1"/>
    <xf numFmtId="0" fontId="6" fillId="0" borderId="0" xfId="0" applyFont="1" applyFill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6" fillId="0" borderId="28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12" fillId="0" borderId="28" xfId="0" applyFont="1" applyBorder="1" applyAlignment="1" applyProtection="1">
      <alignment horizontal="right"/>
    </xf>
    <xf numFmtId="0" fontId="12" fillId="0" borderId="29" xfId="0" applyFont="1" applyBorder="1" applyAlignment="1" applyProtection="1">
      <alignment horizontal="right"/>
    </xf>
    <xf numFmtId="0" fontId="12" fillId="0" borderId="28" xfId="0" applyFont="1" applyFill="1" applyBorder="1" applyAlignment="1" applyProtection="1">
      <alignment horizontal="right"/>
    </xf>
    <xf numFmtId="0" fontId="12" fillId="0" borderId="29" xfId="0" applyFont="1" applyFill="1" applyBorder="1" applyAlignment="1" applyProtection="1">
      <alignment horizontal="right"/>
    </xf>
    <xf numFmtId="0" fontId="6" fillId="0" borderId="30" xfId="0" applyFont="1" applyBorder="1" applyAlignment="1" applyProtection="1">
      <alignment horizontal="right"/>
    </xf>
    <xf numFmtId="0" fontId="6" fillId="0" borderId="31" xfId="0" applyFont="1" applyBorder="1" applyAlignment="1" applyProtection="1">
      <alignment horizontal="right"/>
    </xf>
    <xf numFmtId="0" fontId="6" fillId="0" borderId="32" xfId="0" applyFont="1" applyBorder="1" applyAlignment="1" applyProtection="1">
      <alignment horizontal="right"/>
    </xf>
    <xf numFmtId="0" fontId="6" fillId="0" borderId="33" xfId="0" applyFont="1" applyBorder="1" applyAlignment="1" applyProtection="1">
      <alignment horizontal="right"/>
    </xf>
    <xf numFmtId="0" fontId="6" fillId="0" borderId="33" xfId="0" applyFont="1" applyFill="1" applyBorder="1" applyAlignment="1" applyProtection="1">
      <alignment horizontal="right"/>
    </xf>
    <xf numFmtId="0" fontId="6" fillId="0" borderId="32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9" fillId="0" borderId="0" xfId="0" applyFont="1" applyProtection="1"/>
    <xf numFmtId="0" fontId="6" fillId="0" borderId="4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right"/>
    </xf>
    <xf numFmtId="0" fontId="13" fillId="0" borderId="5" xfId="0" applyFont="1" applyBorder="1" applyAlignment="1" applyProtection="1">
      <alignment horizontal="right"/>
    </xf>
    <xf numFmtId="9" fontId="6" fillId="0" borderId="5" xfId="3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right"/>
    </xf>
    <xf numFmtId="44" fontId="6" fillId="0" borderId="0" xfId="2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164" fontId="12" fillId="0" borderId="2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8" fillId="0" borderId="15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6" fillId="0" borderId="8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8" fillId="0" borderId="0" xfId="0" applyFont="1" applyBorder="1" applyProtection="1"/>
    <xf numFmtId="15" fontId="6" fillId="0" borderId="0" xfId="0" applyNumberFormat="1" applyFont="1" applyProtection="1"/>
    <xf numFmtId="43" fontId="10" fillId="2" borderId="11" xfId="1" applyNumberFormat="1" applyFont="1" applyFill="1" applyBorder="1" applyAlignment="1" applyProtection="1">
      <alignment vertical="center" wrapText="1"/>
    </xf>
    <xf numFmtId="0" fontId="24" fillId="0" borderId="0" xfId="4"/>
    <xf numFmtId="0" fontId="14" fillId="3" borderId="5" xfId="0" applyFont="1" applyFill="1" applyBorder="1" applyAlignment="1" applyProtection="1">
      <alignment horizontal="right"/>
      <protection locked="0"/>
    </xf>
    <xf numFmtId="0" fontId="14" fillId="3" borderId="0" xfId="0" applyFont="1" applyFill="1" applyBorder="1" applyAlignment="1" applyProtection="1">
      <alignment horizontal="right"/>
      <protection locked="0"/>
    </xf>
    <xf numFmtId="44" fontId="14" fillId="3" borderId="0" xfId="2" applyNumberFormat="1" applyFont="1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2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3" borderId="7" xfId="0" quotePrefix="1" applyFont="1" applyFill="1" applyBorder="1" applyAlignment="1" applyProtection="1">
      <alignment horizontal="center" vertical="center" wrapText="1"/>
    </xf>
    <xf numFmtId="0" fontId="5" fillId="3" borderId="9" xfId="0" quotePrefix="1" applyFont="1" applyFill="1" applyBorder="1" applyAlignment="1" applyProtection="1">
      <alignment horizontal="center" vertical="center" wrapText="1"/>
    </xf>
    <xf numFmtId="0" fontId="5" fillId="3" borderId="7" xfId="0" quotePrefix="1" applyFont="1" applyFill="1" applyBorder="1" applyAlignment="1" applyProtection="1">
      <alignment horizontal="center" vertical="center" wrapText="1"/>
      <protection locked="0"/>
    </xf>
    <xf numFmtId="0" fontId="5" fillId="3" borderId="9" xfId="0" quotePrefix="1" applyFont="1" applyFill="1" applyBorder="1" applyAlignment="1" applyProtection="1">
      <alignment horizontal="center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sutton@coloradomes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B1:J39"/>
  <sheetViews>
    <sheetView tabSelected="1" view="pageBreakPreview" zoomScale="60" zoomScaleNormal="100" workbookViewId="0">
      <selection activeCell="B7" sqref="B7"/>
    </sheetView>
  </sheetViews>
  <sheetFormatPr defaultRowHeight="15" x14ac:dyDescent="0.25"/>
  <sheetData>
    <row r="1" spans="2:10" ht="18.75" x14ac:dyDescent="0.3">
      <c r="B1" s="224" t="s">
        <v>98</v>
      </c>
      <c r="C1" s="224"/>
      <c r="D1" s="224"/>
      <c r="E1" s="224"/>
      <c r="F1" s="224"/>
      <c r="G1" s="224"/>
      <c r="H1" s="224"/>
      <c r="I1" s="224"/>
    </row>
    <row r="2" spans="2:10" ht="15.75" x14ac:dyDescent="0.25">
      <c r="B2" s="225" t="s">
        <v>89</v>
      </c>
      <c r="C2" s="225"/>
      <c r="D2" s="225"/>
      <c r="E2" s="225"/>
      <c r="F2" s="225"/>
      <c r="G2" s="225"/>
      <c r="H2" s="225"/>
      <c r="I2" s="225"/>
      <c r="J2" s="138"/>
    </row>
    <row r="3" spans="2:10" ht="18.75" x14ac:dyDescent="0.3">
      <c r="B3" s="224" t="s">
        <v>90</v>
      </c>
      <c r="C3" s="224"/>
      <c r="D3" s="224"/>
      <c r="E3" s="224"/>
      <c r="F3" s="224"/>
      <c r="G3" s="224"/>
      <c r="H3" s="224"/>
      <c r="I3" s="224"/>
    </row>
    <row r="4" spans="2:10" ht="18" x14ac:dyDescent="0.25">
      <c r="B4" s="223"/>
      <c r="C4" s="223"/>
      <c r="D4" s="223"/>
      <c r="E4" s="223"/>
      <c r="F4" s="223"/>
      <c r="G4" s="223"/>
      <c r="H4" s="223"/>
      <c r="I4" s="223"/>
      <c r="J4" s="223"/>
    </row>
    <row r="5" spans="2:10" x14ac:dyDescent="0.25">
      <c r="B5" s="136"/>
    </row>
    <row r="6" spans="2:10" x14ac:dyDescent="0.25">
      <c r="B6" s="136" t="s">
        <v>129</v>
      </c>
    </row>
    <row r="7" spans="2:10" x14ac:dyDescent="0.25">
      <c r="B7" s="136"/>
    </row>
    <row r="8" spans="2:10" x14ac:dyDescent="0.25">
      <c r="B8" s="137" t="s">
        <v>96</v>
      </c>
    </row>
    <row r="9" spans="2:10" x14ac:dyDescent="0.25">
      <c r="B9" s="137" t="s">
        <v>113</v>
      </c>
    </row>
    <row r="10" spans="2:10" x14ac:dyDescent="0.25">
      <c r="B10" s="137" t="s">
        <v>114</v>
      </c>
    </row>
    <row r="11" spans="2:10" x14ac:dyDescent="0.25">
      <c r="B11" s="136"/>
    </row>
    <row r="12" spans="2:10" x14ac:dyDescent="0.25">
      <c r="B12" t="s">
        <v>109</v>
      </c>
    </row>
    <row r="14" spans="2:10" x14ac:dyDescent="0.25">
      <c r="B14" t="s">
        <v>91</v>
      </c>
    </row>
    <row r="16" spans="2:10" x14ac:dyDescent="0.25">
      <c r="B16" t="s">
        <v>111</v>
      </c>
    </row>
    <row r="18" spans="2:2" x14ac:dyDescent="0.25">
      <c r="B18" t="s">
        <v>105</v>
      </c>
    </row>
    <row r="19" spans="2:2" x14ac:dyDescent="0.25">
      <c r="B19" t="s">
        <v>106</v>
      </c>
    </row>
    <row r="20" spans="2:2" x14ac:dyDescent="0.25">
      <c r="B20" t="s">
        <v>97</v>
      </c>
    </row>
    <row r="22" spans="2:2" x14ac:dyDescent="0.25">
      <c r="B22" t="s">
        <v>94</v>
      </c>
    </row>
    <row r="23" spans="2:2" x14ac:dyDescent="0.25">
      <c r="B23" t="s">
        <v>95</v>
      </c>
    </row>
    <row r="24" spans="2:2" x14ac:dyDescent="0.25">
      <c r="B24" t="s">
        <v>92</v>
      </c>
    </row>
    <row r="26" spans="2:2" x14ac:dyDescent="0.25">
      <c r="B26" t="s">
        <v>112</v>
      </c>
    </row>
    <row r="28" spans="2:2" x14ac:dyDescent="0.25">
      <c r="B28" t="s">
        <v>119</v>
      </c>
    </row>
    <row r="29" spans="2:2" x14ac:dyDescent="0.25">
      <c r="B29" t="s">
        <v>120</v>
      </c>
    </row>
    <row r="30" spans="2:2" x14ac:dyDescent="0.25">
      <c r="B30" t="s">
        <v>121</v>
      </c>
    </row>
    <row r="33" spans="2:3" x14ac:dyDescent="0.25">
      <c r="B33" t="s">
        <v>124</v>
      </c>
    </row>
    <row r="34" spans="2:3" x14ac:dyDescent="0.25">
      <c r="B34" t="s">
        <v>107</v>
      </c>
    </row>
    <row r="36" spans="2:3" x14ac:dyDescent="0.25">
      <c r="C36" t="s">
        <v>115</v>
      </c>
    </row>
    <row r="37" spans="2:3" x14ac:dyDescent="0.25">
      <c r="C37" t="s">
        <v>116</v>
      </c>
    </row>
    <row r="38" spans="2:3" x14ac:dyDescent="0.25">
      <c r="C38" s="218" t="s">
        <v>118</v>
      </c>
    </row>
    <row r="39" spans="2:3" x14ac:dyDescent="0.25">
      <c r="C39" t="s">
        <v>117</v>
      </c>
    </row>
  </sheetData>
  <mergeCells count="4">
    <mergeCell ref="B4:J4"/>
    <mergeCell ref="B3:I3"/>
    <mergeCell ref="B1:I1"/>
    <mergeCell ref="B2:I2"/>
  </mergeCells>
  <hyperlinks>
    <hyperlink ref="C38" r:id="rId1" xr:uid="{2A17A210-8BC8-4DFB-A6CC-51C2D098E76A}"/>
  </hyperlinks>
  <pageMargins left="0.7" right="0.7" top="0.75" bottom="0.75" header="0.3" footer="0.3"/>
  <pageSetup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K128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5" x14ac:dyDescent="0.25"/>
  <cols>
    <col min="1" max="1" width="12.5703125" style="4" customWidth="1"/>
    <col min="2" max="2" width="3.7109375" style="4" customWidth="1"/>
    <col min="3" max="3" width="22.85546875" style="4" customWidth="1"/>
    <col min="4" max="4" width="20.85546875" style="4" customWidth="1"/>
    <col min="5" max="5" width="18.7109375" style="4" customWidth="1"/>
    <col min="6" max="6" width="15.42578125" style="4" customWidth="1"/>
    <col min="7" max="7" width="15.5703125" style="4" customWidth="1"/>
    <col min="8" max="8" width="16.28515625" style="4" customWidth="1"/>
    <col min="9" max="9" width="14.5703125" style="4" customWidth="1"/>
    <col min="10" max="16384" width="9.140625" style="1"/>
  </cols>
  <sheetData>
    <row r="1" spans="1:11" ht="20.25" x14ac:dyDescent="0.3">
      <c r="A1" s="229" t="s">
        <v>8</v>
      </c>
      <c r="B1" s="229"/>
      <c r="C1" s="229"/>
      <c r="D1" s="229"/>
      <c r="E1" s="229"/>
      <c r="F1" s="229"/>
      <c r="G1" s="229"/>
      <c r="H1" s="229"/>
      <c r="I1" s="229"/>
      <c r="K1" s="2"/>
    </row>
    <row r="2" spans="1:11" ht="18" x14ac:dyDescent="0.25">
      <c r="A2" s="230" t="s">
        <v>72</v>
      </c>
      <c r="B2" s="230"/>
      <c r="C2" s="230"/>
      <c r="D2" s="230"/>
      <c r="E2" s="230"/>
      <c r="F2" s="230"/>
      <c r="G2" s="230"/>
      <c r="H2" s="230"/>
      <c r="I2" s="230"/>
      <c r="K2" s="3"/>
    </row>
    <row r="3" spans="1:11" ht="15.75" x14ac:dyDescent="0.25">
      <c r="A3" s="83"/>
      <c r="B3" s="83"/>
      <c r="C3" s="83"/>
      <c r="D3" s="83"/>
      <c r="E3" s="84" t="s">
        <v>126</v>
      </c>
      <c r="F3" s="83"/>
      <c r="G3" s="83"/>
      <c r="H3" s="83"/>
      <c r="I3" s="83"/>
      <c r="K3" s="3"/>
    </row>
    <row r="4" spans="1:11" ht="27.75" customHeight="1" x14ac:dyDescent="0.25">
      <c r="A4" s="83"/>
      <c r="B4" s="83"/>
      <c r="C4" s="83"/>
      <c r="D4" s="135" t="s">
        <v>79</v>
      </c>
      <c r="E4" s="235"/>
      <c r="F4" s="235"/>
      <c r="G4" s="235"/>
      <c r="H4" s="235"/>
      <c r="I4" s="235"/>
      <c r="K4" s="3"/>
    </row>
    <row r="5" spans="1:11" x14ac:dyDescent="0.25">
      <c r="A5" s="85"/>
      <c r="B5" s="83"/>
      <c r="C5" s="83"/>
      <c r="D5" s="83"/>
      <c r="E5" s="83"/>
      <c r="F5" s="83"/>
      <c r="G5" s="83"/>
      <c r="H5" s="83"/>
      <c r="I5" s="83"/>
      <c r="K5" s="3"/>
    </row>
    <row r="6" spans="1:11" ht="16.5" thickBot="1" x14ac:dyDescent="0.3">
      <c r="A6" s="86" t="s">
        <v>9</v>
      </c>
      <c r="B6" s="84" t="s">
        <v>10</v>
      </c>
      <c r="C6" s="87"/>
      <c r="D6" s="83"/>
      <c r="E6" s="83"/>
      <c r="F6" s="83"/>
      <c r="G6" s="83"/>
      <c r="H6" s="83"/>
      <c r="I6" s="83"/>
    </row>
    <row r="7" spans="1:11" s="11" customFormat="1" ht="18.75" thickBot="1" x14ac:dyDescent="0.3">
      <c r="A7" s="88"/>
      <c r="B7" s="89"/>
      <c r="C7" s="89"/>
      <c r="D7" s="89"/>
      <c r="E7" s="90" t="s">
        <v>73</v>
      </c>
      <c r="F7" s="90" t="s">
        <v>16</v>
      </c>
      <c r="G7" s="90" t="s">
        <v>17</v>
      </c>
      <c r="H7" s="90" t="s">
        <v>18</v>
      </c>
      <c r="I7" s="90" t="s">
        <v>19</v>
      </c>
      <c r="K7" s="12"/>
    </row>
    <row r="8" spans="1:11" s="11" customFormat="1" ht="36.75" thickBot="1" x14ac:dyDescent="0.3">
      <c r="A8" s="8"/>
      <c r="B8" s="9"/>
      <c r="C8" s="13" t="s">
        <v>11</v>
      </c>
      <c r="D8" s="14"/>
      <c r="E8" s="15" t="s">
        <v>78</v>
      </c>
      <c r="F8" s="15" t="s">
        <v>110</v>
      </c>
      <c r="G8" s="15" t="s">
        <v>122</v>
      </c>
      <c r="H8" s="15" t="s">
        <v>123</v>
      </c>
      <c r="I8" s="15" t="s">
        <v>128</v>
      </c>
    </row>
    <row r="9" spans="1:11" ht="38.25" customHeight="1" thickBot="1" x14ac:dyDescent="0.3">
      <c r="B9" s="16"/>
      <c r="C9" s="232" t="s">
        <v>0</v>
      </c>
      <c r="D9" s="17" t="s">
        <v>15</v>
      </c>
      <c r="E9" s="18"/>
      <c r="F9" s="18"/>
      <c r="G9" s="18"/>
      <c r="H9" s="18"/>
      <c r="I9" s="19"/>
    </row>
    <row r="10" spans="1:11" ht="18.75" thickBot="1" x14ac:dyDescent="0.3">
      <c r="B10" s="16"/>
      <c r="C10" s="233"/>
      <c r="D10" s="20" t="s">
        <v>81</v>
      </c>
      <c r="E10" s="18"/>
      <c r="F10" s="18"/>
      <c r="G10" s="18"/>
      <c r="H10" s="18"/>
      <c r="I10" s="19"/>
    </row>
    <row r="11" spans="1:11" ht="38.25" customHeight="1" thickBot="1" x14ac:dyDescent="0.3">
      <c r="B11" s="16"/>
      <c r="C11" s="234" t="s">
        <v>1</v>
      </c>
      <c r="D11" s="20" t="s">
        <v>15</v>
      </c>
      <c r="E11" s="18"/>
      <c r="F11" s="18"/>
      <c r="G11" s="18"/>
      <c r="H11" s="18"/>
      <c r="I11" s="18"/>
    </row>
    <row r="12" spans="1:11" ht="18.75" thickBot="1" x14ac:dyDescent="0.3">
      <c r="B12" s="16"/>
      <c r="C12" s="233"/>
      <c r="D12" s="20" t="s">
        <v>81</v>
      </c>
      <c r="E12" s="18"/>
      <c r="F12" s="18"/>
      <c r="G12" s="18"/>
      <c r="H12" s="18"/>
      <c r="I12" s="19"/>
    </row>
    <row r="13" spans="1:11" ht="36.75" thickBot="1" x14ac:dyDescent="0.3">
      <c r="B13" s="16"/>
      <c r="C13" s="91" t="s">
        <v>2</v>
      </c>
      <c r="D13" s="92"/>
      <c r="E13" s="93">
        <f t="shared" ref="E13:I13" si="0">SUM(E9:E12)</f>
        <v>0</v>
      </c>
      <c r="F13" s="93">
        <f t="shared" si="0"/>
        <v>0</v>
      </c>
      <c r="G13" s="93">
        <f t="shared" si="0"/>
        <v>0</v>
      </c>
      <c r="H13" s="93">
        <f t="shared" si="0"/>
        <v>0</v>
      </c>
      <c r="I13" s="94">
        <f t="shared" si="0"/>
        <v>0</v>
      </c>
    </row>
    <row r="14" spans="1:11" ht="18.75" thickBot="1" x14ac:dyDescent="0.3">
      <c r="B14" s="16"/>
      <c r="C14" s="91" t="s">
        <v>3</v>
      </c>
      <c r="D14" s="92"/>
      <c r="E14" s="95">
        <f>+E32/30</f>
        <v>0</v>
      </c>
      <c r="F14" s="95">
        <f>+F32/30</f>
        <v>0</v>
      </c>
      <c r="G14" s="95">
        <f>+G32/30</f>
        <v>0</v>
      </c>
      <c r="H14" s="95">
        <f>+H32/30</f>
        <v>0</v>
      </c>
      <c r="I14" s="96">
        <f>+I32/30</f>
        <v>0</v>
      </c>
    </row>
    <row r="15" spans="1:11" ht="18.75" thickBot="1" x14ac:dyDescent="0.3">
      <c r="B15" s="16"/>
      <c r="C15" s="91" t="s">
        <v>4</v>
      </c>
      <c r="D15" s="92"/>
      <c r="E15" s="95">
        <f>+E35/30</f>
        <v>0</v>
      </c>
      <c r="F15" s="95">
        <f>+F35/30</f>
        <v>0</v>
      </c>
      <c r="G15" s="95">
        <f>+G35/30</f>
        <v>0</v>
      </c>
      <c r="H15" s="95">
        <f>+H35/30</f>
        <v>0</v>
      </c>
      <c r="I15" s="96">
        <f>+I35/30</f>
        <v>0</v>
      </c>
    </row>
    <row r="16" spans="1:11" ht="18.75" thickBot="1" x14ac:dyDescent="0.3">
      <c r="B16" s="16"/>
      <c r="C16" s="91" t="s">
        <v>5</v>
      </c>
      <c r="D16" s="92"/>
      <c r="E16" s="97">
        <f>+E15+E14</f>
        <v>0</v>
      </c>
      <c r="F16" s="97">
        <f t="shared" ref="F16:I16" si="1">+F15+F14</f>
        <v>0</v>
      </c>
      <c r="G16" s="97">
        <f t="shared" si="1"/>
        <v>0</v>
      </c>
      <c r="H16" s="97">
        <f t="shared" si="1"/>
        <v>0</v>
      </c>
      <c r="I16" s="98">
        <f t="shared" si="1"/>
        <v>0</v>
      </c>
    </row>
    <row r="17" spans="1:9" ht="36.75" thickBot="1" x14ac:dyDescent="0.3">
      <c r="B17" s="16"/>
      <c r="C17" s="21" t="s">
        <v>6</v>
      </c>
      <c r="D17" s="22"/>
      <c r="E17" s="23"/>
      <c r="F17" s="23">
        <v>0</v>
      </c>
      <c r="G17" s="23"/>
      <c r="H17" s="23"/>
      <c r="I17" s="24"/>
    </row>
    <row r="20" spans="1:9" hidden="1" x14ac:dyDescent="0.25"/>
    <row r="21" spans="1:9" hidden="1" x14ac:dyDescent="0.25">
      <c r="A21" s="25" t="s">
        <v>12</v>
      </c>
      <c r="B21" s="26" t="s">
        <v>13</v>
      </c>
      <c r="E21" s="27"/>
      <c r="F21" s="27"/>
      <c r="G21" s="27"/>
      <c r="H21" s="27"/>
      <c r="I21" s="27"/>
    </row>
    <row r="22" spans="1:9" hidden="1" x14ac:dyDescent="0.25">
      <c r="A22" s="25"/>
      <c r="B22" s="26"/>
      <c r="C22" s="28" t="s">
        <v>52</v>
      </c>
      <c r="D22" s="29" t="s">
        <v>58</v>
      </c>
      <c r="E22" s="27"/>
      <c r="F22" s="27"/>
      <c r="G22" s="27"/>
      <c r="H22" s="27"/>
      <c r="I22" s="27"/>
    </row>
    <row r="23" spans="1:9" hidden="1" x14ac:dyDescent="0.25">
      <c r="A23" s="26"/>
      <c r="B23" s="26"/>
      <c r="C23" s="28" t="s">
        <v>52</v>
      </c>
      <c r="D23" s="30" t="s">
        <v>54</v>
      </c>
      <c r="E23" s="27">
        <f t="shared" ref="E23:I24" si="2">+E9</f>
        <v>0</v>
      </c>
      <c r="F23" s="31">
        <f t="shared" si="2"/>
        <v>0</v>
      </c>
      <c r="G23" s="27">
        <f t="shared" si="2"/>
        <v>0</v>
      </c>
      <c r="H23" s="27">
        <f t="shared" si="2"/>
        <v>0</v>
      </c>
      <c r="I23" s="27">
        <f t="shared" si="2"/>
        <v>0</v>
      </c>
    </row>
    <row r="24" spans="1:9" hidden="1" x14ac:dyDescent="0.25">
      <c r="A24" s="26"/>
      <c r="B24" s="26"/>
      <c r="C24" s="28" t="s">
        <v>52</v>
      </c>
      <c r="D24" s="30" t="s">
        <v>82</v>
      </c>
      <c r="E24" s="27">
        <f t="shared" si="2"/>
        <v>0</v>
      </c>
      <c r="F24" s="31">
        <f t="shared" si="2"/>
        <v>0</v>
      </c>
      <c r="G24" s="31">
        <f t="shared" si="2"/>
        <v>0</v>
      </c>
      <c r="H24" s="31">
        <f t="shared" si="2"/>
        <v>0</v>
      </c>
      <c r="I24" s="31">
        <f t="shared" si="2"/>
        <v>0</v>
      </c>
    </row>
    <row r="25" spans="1:9" hidden="1" x14ac:dyDescent="0.25">
      <c r="A25" s="26"/>
      <c r="B25" s="26"/>
      <c r="C25" s="28" t="s">
        <v>52</v>
      </c>
      <c r="D25" s="30"/>
      <c r="E25" s="27"/>
      <c r="F25" s="31"/>
      <c r="G25" s="27"/>
      <c r="H25" s="27"/>
      <c r="I25" s="27"/>
    </row>
    <row r="26" spans="1:9" hidden="1" x14ac:dyDescent="0.25">
      <c r="A26" s="26"/>
      <c r="B26" s="26"/>
      <c r="C26" s="28" t="s">
        <v>52</v>
      </c>
      <c r="D26" s="30" t="s">
        <v>56</v>
      </c>
      <c r="E26" s="27">
        <f t="shared" ref="E26:I27" si="3">+E11</f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</row>
    <row r="27" spans="1:9" hidden="1" x14ac:dyDescent="0.25">
      <c r="A27" s="26"/>
      <c r="B27" s="26"/>
      <c r="C27" s="28" t="s">
        <v>52</v>
      </c>
      <c r="D27" s="30" t="s">
        <v>83</v>
      </c>
      <c r="E27" s="27">
        <f t="shared" si="3"/>
        <v>0</v>
      </c>
      <c r="F27" s="31">
        <f t="shared" si="3"/>
        <v>0</v>
      </c>
      <c r="G27" s="27">
        <f t="shared" si="3"/>
        <v>0</v>
      </c>
      <c r="H27" s="31">
        <f t="shared" si="3"/>
        <v>0</v>
      </c>
      <c r="I27" s="31">
        <f t="shared" si="3"/>
        <v>0</v>
      </c>
    </row>
    <row r="28" spans="1:9" s="33" customFormat="1" hidden="1" x14ac:dyDescent="0.25">
      <c r="A28" s="32"/>
      <c r="B28" s="32"/>
      <c r="C28" s="28" t="s">
        <v>52</v>
      </c>
      <c r="D28" s="27"/>
      <c r="E28" s="27"/>
      <c r="F28" s="27"/>
      <c r="G28" s="27"/>
      <c r="H28" s="27"/>
      <c r="I28" s="27"/>
    </row>
    <row r="29" spans="1:9" s="33" customFormat="1" hidden="1" x14ac:dyDescent="0.25">
      <c r="A29" s="32"/>
      <c r="B29" s="32"/>
      <c r="C29" s="28" t="s">
        <v>52</v>
      </c>
      <c r="D29" s="34" t="s">
        <v>59</v>
      </c>
      <c r="E29" s="27"/>
      <c r="F29" s="27"/>
      <c r="G29" s="27"/>
      <c r="H29" s="27"/>
      <c r="I29" s="27"/>
    </row>
    <row r="30" spans="1:9" hidden="1" x14ac:dyDescent="0.25">
      <c r="A30" s="26"/>
      <c r="B30" s="26"/>
      <c r="C30" s="28" t="s">
        <v>52</v>
      </c>
      <c r="D30" s="30" t="s">
        <v>54</v>
      </c>
      <c r="E30" s="27">
        <f>+E23*E39</f>
        <v>0</v>
      </c>
      <c r="F30" s="27">
        <f t="shared" ref="F30:I31" si="4">+F23*y2load</f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</row>
    <row r="31" spans="1:9" hidden="1" x14ac:dyDescent="0.25">
      <c r="A31" s="26"/>
      <c r="B31" s="26"/>
      <c r="C31" s="28" t="s">
        <v>52</v>
      </c>
      <c r="D31" s="30" t="s">
        <v>82</v>
      </c>
      <c r="E31" s="27">
        <f>+E39*E24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</row>
    <row r="32" spans="1:9" hidden="1" x14ac:dyDescent="0.25">
      <c r="A32" s="26"/>
      <c r="B32" s="26"/>
      <c r="C32" s="28" t="s">
        <v>52</v>
      </c>
      <c r="D32" s="30" t="s">
        <v>55</v>
      </c>
      <c r="E32" s="35">
        <f>+E31+E30</f>
        <v>0</v>
      </c>
      <c r="F32" s="35">
        <f t="shared" ref="F32:I32" si="5">+F31+F30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</row>
    <row r="33" spans="1:9" hidden="1" x14ac:dyDescent="0.25">
      <c r="A33" s="26"/>
      <c r="B33" s="26"/>
      <c r="C33" s="28" t="s">
        <v>52</v>
      </c>
      <c r="D33" s="30" t="s">
        <v>56</v>
      </c>
      <c r="E33" s="27">
        <f>+E26*E39</f>
        <v>0</v>
      </c>
      <c r="F33" s="27">
        <f t="shared" ref="F33:I34" si="6">+F26*y2load</f>
        <v>0</v>
      </c>
      <c r="G33" s="27">
        <f t="shared" si="6"/>
        <v>0</v>
      </c>
      <c r="H33" s="27">
        <f t="shared" si="6"/>
        <v>0</v>
      </c>
      <c r="I33" s="27">
        <f t="shared" si="6"/>
        <v>0</v>
      </c>
    </row>
    <row r="34" spans="1:9" hidden="1" x14ac:dyDescent="0.25">
      <c r="A34" s="26"/>
      <c r="B34" s="26"/>
      <c r="C34" s="28" t="s">
        <v>52</v>
      </c>
      <c r="D34" s="30" t="s">
        <v>84</v>
      </c>
      <c r="E34" s="27">
        <f>+E27*E39</f>
        <v>0</v>
      </c>
      <c r="F34" s="27">
        <f t="shared" si="6"/>
        <v>0</v>
      </c>
      <c r="G34" s="27">
        <f t="shared" si="6"/>
        <v>0</v>
      </c>
      <c r="H34" s="27">
        <f t="shared" si="6"/>
        <v>0</v>
      </c>
      <c r="I34" s="27">
        <f t="shared" si="6"/>
        <v>0</v>
      </c>
    </row>
    <row r="35" spans="1:9" hidden="1" x14ac:dyDescent="0.25">
      <c r="A35" s="26"/>
      <c r="B35" s="26"/>
      <c r="C35" s="28" t="s">
        <v>52</v>
      </c>
      <c r="D35" s="30" t="s">
        <v>57</v>
      </c>
      <c r="E35" s="35">
        <f>+E34+E33</f>
        <v>0</v>
      </c>
      <c r="F35" s="35">
        <f t="shared" ref="F35:I35" si="7">+F34+F33</f>
        <v>0</v>
      </c>
      <c r="G35" s="35">
        <f t="shared" si="7"/>
        <v>0</v>
      </c>
      <c r="H35" s="35">
        <f t="shared" si="7"/>
        <v>0</v>
      </c>
      <c r="I35" s="35">
        <f t="shared" si="7"/>
        <v>0</v>
      </c>
    </row>
    <row r="36" spans="1:9" hidden="1" x14ac:dyDescent="0.25">
      <c r="A36" s="26"/>
      <c r="B36" s="26"/>
      <c r="C36" s="28" t="s">
        <v>52</v>
      </c>
      <c r="D36" s="30"/>
      <c r="E36" s="36">
        <f>+E35+E32</f>
        <v>0</v>
      </c>
      <c r="F36" s="36">
        <f>+F35+F32</f>
        <v>0</v>
      </c>
      <c r="G36" s="36">
        <f>+G35+G32</f>
        <v>0</v>
      </c>
      <c r="H36" s="36">
        <f>+H35+H32</f>
        <v>0</v>
      </c>
      <c r="I36" s="36">
        <f>+I35+I32</f>
        <v>0</v>
      </c>
    </row>
    <row r="37" spans="1:9" x14ac:dyDescent="0.25">
      <c r="A37" s="26"/>
      <c r="B37" s="26"/>
    </row>
    <row r="38" spans="1:9" ht="16.5" thickBot="1" x14ac:dyDescent="0.3">
      <c r="A38" s="37" t="s">
        <v>75</v>
      </c>
      <c r="B38" s="38" t="s">
        <v>49</v>
      </c>
      <c r="C38" s="7"/>
      <c r="F38" s="39"/>
      <c r="G38" s="39"/>
      <c r="H38" s="39"/>
      <c r="I38" s="39"/>
    </row>
    <row r="39" spans="1:9" ht="15.75" thickBot="1" x14ac:dyDescent="0.3">
      <c r="A39" s="40"/>
      <c r="C39" s="41"/>
      <c r="D39" s="42" t="s">
        <v>47</v>
      </c>
      <c r="E39" s="43"/>
      <c r="F39" s="44"/>
      <c r="G39" s="44"/>
      <c r="H39" s="44"/>
      <c r="I39" s="45"/>
    </row>
    <row r="40" spans="1:9" x14ac:dyDescent="0.25">
      <c r="A40" s="40"/>
      <c r="C40" s="46"/>
      <c r="D40" s="99" t="s">
        <v>50</v>
      </c>
      <c r="E40" s="100">
        <f>+E32</f>
        <v>0</v>
      </c>
      <c r="F40" s="100">
        <f>+F32</f>
        <v>0</v>
      </c>
      <c r="G40" s="100">
        <f>+G32</f>
        <v>0</v>
      </c>
      <c r="H40" s="100">
        <f>+H32</f>
        <v>0</v>
      </c>
      <c r="I40" s="101">
        <f>+I32</f>
        <v>0</v>
      </c>
    </row>
    <row r="41" spans="1:9" x14ac:dyDescent="0.25">
      <c r="A41" s="40"/>
      <c r="C41" s="46"/>
      <c r="D41" s="99" t="s">
        <v>51</v>
      </c>
      <c r="E41" s="100">
        <f>+E35</f>
        <v>0</v>
      </c>
      <c r="F41" s="100">
        <f>+F35</f>
        <v>0</v>
      </c>
      <c r="G41" s="100">
        <f>+G35</f>
        <v>0</v>
      </c>
      <c r="H41" s="100">
        <f>+H35</f>
        <v>0</v>
      </c>
      <c r="I41" s="101">
        <f>+I35</f>
        <v>0</v>
      </c>
    </row>
    <row r="42" spans="1:9" ht="15.75" thickBot="1" x14ac:dyDescent="0.3">
      <c r="C42" s="46"/>
      <c r="D42" s="99" t="s">
        <v>48</v>
      </c>
      <c r="E42" s="102">
        <f>+E41+E40</f>
        <v>0</v>
      </c>
      <c r="F42" s="102">
        <f t="shared" ref="F42:I42" si="8">+F41+F40</f>
        <v>0</v>
      </c>
      <c r="G42" s="102">
        <f t="shared" si="8"/>
        <v>0</v>
      </c>
      <c r="H42" s="102">
        <f t="shared" si="8"/>
        <v>0</v>
      </c>
      <c r="I42" s="103">
        <f t="shared" si="8"/>
        <v>0</v>
      </c>
    </row>
    <row r="43" spans="1:9" ht="15.75" thickBot="1" x14ac:dyDescent="0.3">
      <c r="C43" s="48"/>
      <c r="D43" s="49"/>
      <c r="E43" s="104"/>
      <c r="F43" s="104"/>
      <c r="G43" s="104"/>
      <c r="H43" s="104"/>
      <c r="I43" s="105"/>
    </row>
    <row r="44" spans="1:9" x14ac:dyDescent="0.25">
      <c r="E44" s="83"/>
      <c r="F44" s="83"/>
      <c r="G44" s="83"/>
      <c r="H44" s="83"/>
      <c r="I44" s="83"/>
    </row>
    <row r="45" spans="1:9" ht="15.75" thickBot="1" x14ac:dyDescent="0.3">
      <c r="C45" s="26" t="s">
        <v>61</v>
      </c>
      <c r="E45" s="231"/>
      <c r="F45" s="231"/>
      <c r="G45" s="231"/>
      <c r="H45" s="231"/>
      <c r="I45" s="231"/>
    </row>
    <row r="46" spans="1:9" x14ac:dyDescent="0.25">
      <c r="B46" s="8"/>
      <c r="C46" s="41"/>
      <c r="D46" s="51" t="s">
        <v>60</v>
      </c>
      <c r="E46" s="202"/>
      <c r="F46" s="202">
        <v>0.04</v>
      </c>
      <c r="G46" s="202">
        <v>0.04</v>
      </c>
      <c r="H46" s="202">
        <v>0.04</v>
      </c>
      <c r="I46" s="202">
        <v>0.04</v>
      </c>
    </row>
    <row r="47" spans="1:9" x14ac:dyDescent="0.25">
      <c r="B47" s="8"/>
      <c r="C47" s="53"/>
      <c r="D47" s="54" t="s">
        <v>14</v>
      </c>
      <c r="E47" s="108">
        <f>295.05*1.04</f>
        <v>306.85200000000003</v>
      </c>
      <c r="F47" s="109">
        <f>+y1IStuit*(1+F46)</f>
        <v>319.12608000000006</v>
      </c>
      <c r="G47" s="109">
        <f>+y2istuit*(1+G46)</f>
        <v>331.8911232000001</v>
      </c>
      <c r="H47" s="109">
        <f>+y3istuit*(1+H46)</f>
        <v>345.16676812800011</v>
      </c>
      <c r="I47" s="110">
        <f>+y4istuit*(1+I46)</f>
        <v>358.97343885312011</v>
      </c>
    </row>
    <row r="48" spans="1:9" x14ac:dyDescent="0.25">
      <c r="B48" s="8"/>
      <c r="C48" s="53"/>
      <c r="D48" s="54" t="s">
        <v>125</v>
      </c>
      <c r="E48" s="108">
        <f>456.2*1.04</f>
        <v>474.44799999999998</v>
      </c>
      <c r="F48" s="109">
        <f>+E48*(1+F46)</f>
        <v>493.42592000000002</v>
      </c>
      <c r="G48" s="109">
        <f>+F48*(1+G46)</f>
        <v>513.16295680000007</v>
      </c>
      <c r="H48" s="109">
        <f>+G48*(1+H46)</f>
        <v>533.68947507200005</v>
      </c>
      <c r="I48" s="110">
        <f>+H48*(1+I46)</f>
        <v>555.03705407488007</v>
      </c>
    </row>
    <row r="49" spans="1:9" hidden="1" x14ac:dyDescent="0.25">
      <c r="B49" s="8"/>
      <c r="C49" s="53"/>
      <c r="D49" s="8"/>
      <c r="E49" s="88"/>
      <c r="F49" s="88"/>
      <c r="G49" s="88"/>
      <c r="H49" s="88"/>
      <c r="I49" s="111"/>
    </row>
    <row r="50" spans="1:9" hidden="1" x14ac:dyDescent="0.25">
      <c r="B50" s="8"/>
      <c r="C50" s="53"/>
      <c r="D50" s="54" t="s">
        <v>20</v>
      </c>
      <c r="E50" s="109"/>
      <c r="F50" s="109"/>
      <c r="G50" s="109"/>
      <c r="H50" s="109"/>
      <c r="I50" s="110"/>
    </row>
    <row r="51" spans="1:9" ht="15.75" thickBot="1" x14ac:dyDescent="0.3">
      <c r="B51" s="8"/>
      <c r="C51" s="55"/>
      <c r="D51" s="49" t="s">
        <v>108</v>
      </c>
      <c r="E51" s="104"/>
      <c r="F51" s="104"/>
      <c r="G51" s="104"/>
      <c r="H51" s="104"/>
      <c r="I51" s="105"/>
    </row>
    <row r="52" spans="1:9" x14ac:dyDescent="0.25">
      <c r="C52" s="30"/>
      <c r="E52" s="83"/>
      <c r="F52" s="83"/>
      <c r="G52" s="83"/>
      <c r="H52" s="83"/>
      <c r="I52" s="83"/>
    </row>
    <row r="53" spans="1:9" x14ac:dyDescent="0.25">
      <c r="C53" s="30"/>
      <c r="E53" s="83"/>
      <c r="F53" s="83"/>
      <c r="G53" s="83"/>
      <c r="H53" s="83"/>
      <c r="I53" s="83"/>
    </row>
    <row r="54" spans="1:9" ht="29.25" customHeight="1" thickBot="1" x14ac:dyDescent="0.3">
      <c r="A54" s="6" t="s">
        <v>12</v>
      </c>
      <c r="B54" s="38" t="s">
        <v>35</v>
      </c>
      <c r="C54" s="38"/>
      <c r="D54" s="56"/>
      <c r="E54" s="112"/>
      <c r="F54" s="112"/>
      <c r="G54" s="112"/>
      <c r="H54" s="112"/>
      <c r="I54" s="112"/>
    </row>
    <row r="55" spans="1:9" x14ac:dyDescent="0.25">
      <c r="B55" s="8"/>
      <c r="C55" s="57"/>
      <c r="D55" s="52"/>
      <c r="E55" s="106"/>
      <c r="F55" s="106"/>
      <c r="G55" s="106"/>
      <c r="H55" s="106"/>
      <c r="I55" s="107"/>
    </row>
    <row r="56" spans="1:9" x14ac:dyDescent="0.25">
      <c r="B56" s="8"/>
      <c r="C56" s="46"/>
      <c r="D56" s="47" t="s">
        <v>24</v>
      </c>
      <c r="E56" s="113">
        <f>+y1IStuit*E30+E33*y1ostuit</f>
        <v>0</v>
      </c>
      <c r="F56" s="113">
        <f>+y2istuit*F30+F33*y2ostuit</f>
        <v>0</v>
      </c>
      <c r="G56" s="113">
        <f>+y3istuit*G30+G33*y3ostuit</f>
        <v>0</v>
      </c>
      <c r="H56" s="113">
        <f>+y4istuit*H30+H33*y4ostuit</f>
        <v>0</v>
      </c>
      <c r="I56" s="114">
        <f>+y5istuit*I30+I33*y5ostuit</f>
        <v>0</v>
      </c>
    </row>
    <row r="57" spans="1:9" x14ac:dyDescent="0.25">
      <c r="B57" s="8"/>
      <c r="C57" s="46"/>
      <c r="D57" s="47" t="s">
        <v>85</v>
      </c>
      <c r="E57" s="115">
        <f>+E31*y1IStuit+E34*y1ostuit</f>
        <v>0</v>
      </c>
      <c r="F57" s="115">
        <f>+F31*y2istuit+F34*y2ostuit</f>
        <v>0</v>
      </c>
      <c r="G57" s="115">
        <f>+G31*y3istuit+G34*y3ostuit</f>
        <v>0</v>
      </c>
      <c r="H57" s="115">
        <f>+H31*y4istuit+H34*y4ostuit</f>
        <v>0</v>
      </c>
      <c r="I57" s="116">
        <f>+I31*y5istuit+I34*y5ostuit</f>
        <v>0</v>
      </c>
    </row>
    <row r="58" spans="1:9" x14ac:dyDescent="0.25">
      <c r="B58" s="8"/>
      <c r="C58" s="46"/>
      <c r="D58" s="47" t="s">
        <v>25</v>
      </c>
      <c r="E58" s="117">
        <f>+E57+E56</f>
        <v>0</v>
      </c>
      <c r="F58" s="117">
        <f t="shared" ref="F58:I58" si="9">+F57+F56</f>
        <v>0</v>
      </c>
      <c r="G58" s="117">
        <f t="shared" si="9"/>
        <v>0</v>
      </c>
      <c r="H58" s="117">
        <f t="shared" si="9"/>
        <v>0</v>
      </c>
      <c r="I58" s="118">
        <f t="shared" si="9"/>
        <v>0</v>
      </c>
    </row>
    <row r="59" spans="1:9" x14ac:dyDescent="0.25">
      <c r="B59" s="8"/>
      <c r="C59" s="46"/>
      <c r="D59" s="60"/>
      <c r="E59" s="61"/>
      <c r="F59" s="61"/>
      <c r="G59" s="61"/>
      <c r="H59" s="61"/>
      <c r="I59" s="62"/>
    </row>
    <row r="60" spans="1:9" x14ac:dyDescent="0.25">
      <c r="B60" s="8"/>
      <c r="C60" s="46"/>
      <c r="D60" s="47" t="s">
        <v>86</v>
      </c>
      <c r="E60" s="63"/>
      <c r="F60" s="63"/>
      <c r="G60" s="63"/>
      <c r="H60" s="63"/>
      <c r="I60" s="64"/>
    </row>
    <row r="61" spans="1:9" x14ac:dyDescent="0.25">
      <c r="B61" s="8"/>
      <c r="C61" s="46"/>
      <c r="D61" s="47" t="s">
        <v>71</v>
      </c>
      <c r="E61" s="63"/>
      <c r="F61" s="63"/>
      <c r="G61" s="63"/>
      <c r="H61" s="63"/>
      <c r="I61" s="64"/>
    </row>
    <row r="62" spans="1:9" hidden="1" x14ac:dyDescent="0.25">
      <c r="B62" s="8"/>
      <c r="C62" s="46"/>
      <c r="D62" s="47" t="s">
        <v>53</v>
      </c>
      <c r="E62" s="58">
        <f>+E32*cofy1</f>
        <v>0</v>
      </c>
      <c r="F62" s="58">
        <f>+F32*cofy1</f>
        <v>0</v>
      </c>
      <c r="G62" s="58">
        <f>+G32*cofy1</f>
        <v>0</v>
      </c>
      <c r="H62" s="58">
        <f>+H32*cofy1</f>
        <v>0</v>
      </c>
      <c r="I62" s="59">
        <f>+I32*cofy1</f>
        <v>0</v>
      </c>
    </row>
    <row r="63" spans="1:9" x14ac:dyDescent="0.25">
      <c r="B63" s="8"/>
      <c r="C63" s="46"/>
      <c r="D63" s="54" t="s">
        <v>68</v>
      </c>
      <c r="E63" s="65"/>
      <c r="F63" s="65"/>
      <c r="G63" s="65"/>
      <c r="H63" s="65"/>
      <c r="I63" s="66"/>
    </row>
    <row r="64" spans="1:9" x14ac:dyDescent="0.25">
      <c r="B64" s="8"/>
      <c r="C64" s="46"/>
      <c r="D64" s="54" t="s">
        <v>69</v>
      </c>
      <c r="E64" s="65"/>
      <c r="F64" s="65"/>
      <c r="G64" s="65"/>
      <c r="H64" s="65"/>
      <c r="I64" s="66"/>
    </row>
    <row r="65" spans="1:9" x14ac:dyDescent="0.25">
      <c r="B65" s="8"/>
      <c r="C65" s="46"/>
      <c r="D65" s="54" t="s">
        <v>70</v>
      </c>
      <c r="E65" s="65"/>
      <c r="F65" s="65"/>
      <c r="G65" s="65"/>
      <c r="H65" s="65"/>
      <c r="I65" s="66"/>
    </row>
    <row r="66" spans="1:9" ht="15.75" thickBot="1" x14ac:dyDescent="0.3">
      <c r="B66" s="8"/>
      <c r="C66" s="46"/>
      <c r="D66" s="67" t="s">
        <v>63</v>
      </c>
      <c r="E66" s="68">
        <f>SUM(E58:E65)</f>
        <v>0</v>
      </c>
      <c r="F66" s="68">
        <f>SUM(F58:F65)</f>
        <v>0</v>
      </c>
      <c r="G66" s="68">
        <f>SUM(G58:G65)</f>
        <v>0</v>
      </c>
      <c r="H66" s="68">
        <f>SUM(H58:H65)</f>
        <v>0</v>
      </c>
      <c r="I66" s="69">
        <f>SUM(I58:I65)</f>
        <v>0</v>
      </c>
    </row>
    <row r="67" spans="1:9" ht="15.75" thickBot="1" x14ac:dyDescent="0.3">
      <c r="B67" s="8"/>
      <c r="C67" s="55"/>
      <c r="D67" s="49"/>
      <c r="E67" s="49"/>
      <c r="F67" s="49"/>
      <c r="G67" s="49"/>
      <c r="H67" s="49"/>
      <c r="I67" s="50"/>
    </row>
    <row r="68" spans="1:9" x14ac:dyDescent="0.25">
      <c r="C68" s="30"/>
    </row>
    <row r="69" spans="1:9" x14ac:dyDescent="0.25">
      <c r="C69" s="30"/>
    </row>
    <row r="70" spans="1:9" ht="16.5" thickBot="1" x14ac:dyDescent="0.3">
      <c r="A70" s="6" t="s">
        <v>26</v>
      </c>
      <c r="B70" s="5" t="s">
        <v>27</v>
      </c>
      <c r="C70" s="70"/>
    </row>
    <row r="71" spans="1:9" ht="18.75" thickBot="1" x14ac:dyDescent="0.3">
      <c r="A71" s="25"/>
      <c r="B71" s="26"/>
      <c r="C71" s="71"/>
      <c r="D71" s="50"/>
      <c r="E71" s="10" t="s">
        <v>73</v>
      </c>
      <c r="F71" s="10" t="s">
        <v>16</v>
      </c>
      <c r="G71" s="10" t="s">
        <v>17</v>
      </c>
      <c r="H71" s="10" t="s">
        <v>18</v>
      </c>
      <c r="I71" s="10" t="s">
        <v>19</v>
      </c>
    </row>
    <row r="72" spans="1:9" x14ac:dyDescent="0.25">
      <c r="C72" s="53"/>
      <c r="D72" s="72" t="s">
        <v>34</v>
      </c>
      <c r="E72" s="52"/>
      <c r="F72" s="52"/>
      <c r="G72" s="52"/>
      <c r="H72" s="52"/>
      <c r="I72" s="52"/>
    </row>
    <row r="73" spans="1:9" x14ac:dyDescent="0.25">
      <c r="C73" s="53"/>
      <c r="D73" s="54" t="s">
        <v>36</v>
      </c>
      <c r="E73" s="73"/>
      <c r="F73" s="73"/>
      <c r="G73" s="73"/>
      <c r="H73" s="73"/>
      <c r="I73" s="73"/>
    </row>
    <row r="74" spans="1:9" x14ac:dyDescent="0.25">
      <c r="C74" s="53"/>
      <c r="D74" s="54" t="s">
        <v>37</v>
      </c>
      <c r="E74" s="74"/>
      <c r="F74" s="74"/>
      <c r="G74" s="74"/>
      <c r="H74" s="74"/>
      <c r="I74" s="74"/>
    </row>
    <row r="75" spans="1:9" x14ac:dyDescent="0.25">
      <c r="C75" s="53"/>
      <c r="D75" s="54" t="s">
        <v>39</v>
      </c>
      <c r="E75" s="100">
        <f t="shared" ref="E75:I75" si="10">+E73*0.35</f>
        <v>0</v>
      </c>
      <c r="F75" s="100">
        <f t="shared" si="10"/>
        <v>0</v>
      </c>
      <c r="G75" s="100">
        <f t="shared" si="10"/>
        <v>0</v>
      </c>
      <c r="H75" s="100">
        <f t="shared" si="10"/>
        <v>0</v>
      </c>
      <c r="I75" s="100">
        <f t="shared" si="10"/>
        <v>0</v>
      </c>
    </row>
    <row r="76" spans="1:9" x14ac:dyDescent="0.25">
      <c r="C76" s="53"/>
      <c r="D76" s="54" t="s">
        <v>38</v>
      </c>
      <c r="E76" s="75"/>
      <c r="F76" s="75"/>
      <c r="G76" s="75"/>
      <c r="H76" s="75"/>
      <c r="I76" s="75"/>
    </row>
    <row r="77" spans="1:9" x14ac:dyDescent="0.25">
      <c r="C77" s="46"/>
      <c r="D77" s="54" t="s">
        <v>37</v>
      </c>
      <c r="E77" s="74"/>
      <c r="F77" s="74"/>
      <c r="G77" s="74"/>
      <c r="H77" s="74"/>
      <c r="I77" s="74"/>
    </row>
    <row r="78" spans="1:9" x14ac:dyDescent="0.25">
      <c r="C78" s="46"/>
      <c r="D78" s="54" t="s">
        <v>39</v>
      </c>
      <c r="E78" s="100">
        <f>+E76*0.22</f>
        <v>0</v>
      </c>
      <c r="F78" s="100">
        <f t="shared" ref="F78:I78" si="11">+F76*0.22</f>
        <v>0</v>
      </c>
      <c r="G78" s="100">
        <f t="shared" si="11"/>
        <v>0</v>
      </c>
      <c r="H78" s="100">
        <f t="shared" si="11"/>
        <v>0</v>
      </c>
      <c r="I78" s="100">
        <f t="shared" si="11"/>
        <v>0</v>
      </c>
    </row>
    <row r="79" spans="1:9" x14ac:dyDescent="0.25">
      <c r="C79" s="46"/>
      <c r="D79" s="8"/>
      <c r="E79" s="8"/>
      <c r="F79" s="8"/>
      <c r="G79" s="8"/>
      <c r="H79" s="8"/>
      <c r="I79" s="8"/>
    </row>
    <row r="80" spans="1:9" x14ac:dyDescent="0.25">
      <c r="C80" s="46"/>
      <c r="D80" s="54" t="s">
        <v>40</v>
      </c>
      <c r="E80" s="75"/>
      <c r="F80" s="75"/>
      <c r="G80" s="75"/>
      <c r="H80" s="75"/>
      <c r="I80" s="75"/>
    </row>
    <row r="81" spans="3:9" x14ac:dyDescent="0.25">
      <c r="C81" s="46"/>
      <c r="D81" s="54" t="s">
        <v>37</v>
      </c>
      <c r="E81" s="74"/>
      <c r="F81" s="74"/>
      <c r="G81" s="74"/>
      <c r="H81" s="74"/>
      <c r="I81" s="74"/>
    </row>
    <row r="82" spans="3:9" x14ac:dyDescent="0.25">
      <c r="C82" s="46"/>
      <c r="D82" s="54" t="s">
        <v>39</v>
      </c>
      <c r="E82" s="100">
        <f>+E80*0.35</f>
        <v>0</v>
      </c>
      <c r="F82" s="100">
        <f t="shared" ref="F82:I82" si="12">+F80*0.35</f>
        <v>0</v>
      </c>
      <c r="G82" s="100">
        <f t="shared" si="12"/>
        <v>0</v>
      </c>
      <c r="H82" s="100">
        <f t="shared" si="12"/>
        <v>0</v>
      </c>
      <c r="I82" s="100">
        <f t="shared" si="12"/>
        <v>0</v>
      </c>
    </row>
    <row r="83" spans="3:9" x14ac:dyDescent="0.25">
      <c r="C83" s="46"/>
      <c r="D83" s="54"/>
      <c r="E83" s="8"/>
      <c r="F83" s="8"/>
      <c r="G83" s="8"/>
      <c r="H83" s="8"/>
      <c r="I83" s="8"/>
    </row>
    <row r="84" spans="3:9" x14ac:dyDescent="0.25">
      <c r="C84" s="46"/>
      <c r="D84" s="54" t="s">
        <v>46</v>
      </c>
      <c r="E84" s="65"/>
      <c r="F84" s="65"/>
      <c r="G84" s="65"/>
      <c r="H84" s="65"/>
      <c r="I84" s="65"/>
    </row>
    <row r="85" spans="3:9" x14ac:dyDescent="0.25">
      <c r="C85" s="46"/>
      <c r="D85" s="54"/>
      <c r="E85" s="8"/>
      <c r="F85" s="8"/>
      <c r="G85" s="8"/>
      <c r="H85" s="8"/>
      <c r="I85" s="8"/>
    </row>
    <row r="86" spans="3:9" x14ac:dyDescent="0.25">
      <c r="C86" s="46"/>
      <c r="D86" s="54" t="s">
        <v>41</v>
      </c>
      <c r="E86" s="75"/>
      <c r="F86" s="75"/>
      <c r="G86" s="75"/>
      <c r="H86" s="75"/>
      <c r="I86" s="75"/>
    </row>
    <row r="87" spans="3:9" x14ac:dyDescent="0.25">
      <c r="C87" s="46"/>
      <c r="D87" s="54" t="s">
        <v>29</v>
      </c>
      <c r="E87" s="75"/>
      <c r="F87" s="75"/>
      <c r="G87" s="75"/>
      <c r="H87" s="75"/>
      <c r="I87" s="75"/>
    </row>
    <row r="88" spans="3:9" x14ac:dyDescent="0.25">
      <c r="C88" s="46"/>
      <c r="D88" s="54" t="s">
        <v>42</v>
      </c>
      <c r="E88" s="75"/>
      <c r="F88" s="75"/>
      <c r="G88" s="75"/>
      <c r="H88" s="75"/>
      <c r="I88" s="75"/>
    </row>
    <row r="89" spans="3:9" x14ac:dyDescent="0.25">
      <c r="C89" s="46"/>
      <c r="D89" s="54" t="s">
        <v>44</v>
      </c>
      <c r="E89" s="75"/>
      <c r="F89" s="75"/>
      <c r="G89" s="75"/>
      <c r="H89" s="75"/>
      <c r="I89" s="75"/>
    </row>
    <row r="90" spans="3:9" x14ac:dyDescent="0.25">
      <c r="C90" s="46"/>
      <c r="D90" s="54" t="s">
        <v>43</v>
      </c>
      <c r="E90" s="76"/>
      <c r="F90" s="76"/>
      <c r="G90" s="76"/>
      <c r="H90" s="76"/>
      <c r="I90" s="76"/>
    </row>
    <row r="91" spans="3:9" x14ac:dyDescent="0.25">
      <c r="C91" s="46"/>
      <c r="D91" s="54" t="s">
        <v>45</v>
      </c>
      <c r="E91" s="119">
        <f>SUM(E73:E90)-E74-E77-E81</f>
        <v>0</v>
      </c>
      <c r="F91" s="119">
        <f t="shared" ref="F91:I91" si="13">SUM(F73:F90)-F74-F77-F81</f>
        <v>0</v>
      </c>
      <c r="G91" s="119">
        <f t="shared" si="13"/>
        <v>0</v>
      </c>
      <c r="H91" s="119">
        <f t="shared" si="13"/>
        <v>0</v>
      </c>
      <c r="I91" s="119">
        <f t="shared" si="13"/>
        <v>0</v>
      </c>
    </row>
    <row r="92" spans="3:9" x14ac:dyDescent="0.25">
      <c r="C92" s="46"/>
      <c r="D92" s="8"/>
      <c r="E92" s="8"/>
      <c r="F92" s="8"/>
      <c r="G92" s="8"/>
      <c r="H92" s="8"/>
      <c r="I92" s="8"/>
    </row>
    <row r="93" spans="3:9" x14ac:dyDescent="0.25">
      <c r="C93" s="46"/>
      <c r="D93" s="72" t="s">
        <v>33</v>
      </c>
      <c r="E93" s="8"/>
      <c r="F93" s="8"/>
      <c r="G93" s="8"/>
      <c r="H93" s="8"/>
      <c r="I93" s="8"/>
    </row>
    <row r="94" spans="3:9" x14ac:dyDescent="0.25">
      <c r="C94" s="46"/>
      <c r="D94" s="54" t="s">
        <v>28</v>
      </c>
      <c r="E94" s="75"/>
      <c r="F94" s="75"/>
      <c r="G94" s="75"/>
      <c r="H94" s="75"/>
      <c r="I94" s="75"/>
    </row>
    <row r="95" spans="3:9" x14ac:dyDescent="0.25">
      <c r="C95" s="46"/>
      <c r="D95" s="54" t="s">
        <v>29</v>
      </c>
      <c r="E95" s="75"/>
      <c r="F95" s="75"/>
      <c r="G95" s="75"/>
      <c r="H95" s="75"/>
      <c r="I95" s="75"/>
    </row>
    <row r="96" spans="3:9" x14ac:dyDescent="0.25">
      <c r="C96" s="46"/>
      <c r="D96" s="54" t="s">
        <v>30</v>
      </c>
      <c r="E96" s="75"/>
      <c r="F96" s="75"/>
      <c r="G96" s="75"/>
      <c r="H96" s="75"/>
      <c r="I96" s="75"/>
    </row>
    <row r="97" spans="1:9" x14ac:dyDescent="0.25">
      <c r="C97" s="46"/>
      <c r="D97" s="54" t="s">
        <v>23</v>
      </c>
      <c r="E97" s="76"/>
      <c r="F97" s="76"/>
      <c r="G97" s="76"/>
      <c r="H97" s="76"/>
      <c r="I97" s="76"/>
    </row>
    <row r="98" spans="1:9" x14ac:dyDescent="0.25">
      <c r="C98" s="46"/>
      <c r="D98" s="54" t="s">
        <v>31</v>
      </c>
      <c r="E98" s="129">
        <f>SUM(E94:E97)</f>
        <v>0</v>
      </c>
      <c r="F98" s="88">
        <f t="shared" ref="F98:I98" si="14">SUM(F94:F97)</f>
        <v>0</v>
      </c>
      <c r="G98" s="88">
        <f t="shared" si="14"/>
        <v>0</v>
      </c>
      <c r="H98" s="88">
        <f t="shared" si="14"/>
        <v>0</v>
      </c>
      <c r="I98" s="88">
        <f t="shared" si="14"/>
        <v>0</v>
      </c>
    </row>
    <row r="99" spans="1:9" x14ac:dyDescent="0.25">
      <c r="C99" s="46"/>
      <c r="D99" s="67" t="s">
        <v>32</v>
      </c>
      <c r="E99" s="120">
        <f>+E98+E91</f>
        <v>0</v>
      </c>
      <c r="F99" s="120">
        <f t="shared" ref="F99:I99" si="15">+F98+F91</f>
        <v>0</v>
      </c>
      <c r="G99" s="120">
        <f t="shared" si="15"/>
        <v>0</v>
      </c>
      <c r="H99" s="120">
        <f t="shared" si="15"/>
        <v>0</v>
      </c>
      <c r="I99" s="120">
        <f t="shared" si="15"/>
        <v>0</v>
      </c>
    </row>
    <row r="100" spans="1:9" x14ac:dyDescent="0.25">
      <c r="C100" s="46"/>
      <c r="D100" s="8"/>
      <c r="E100" s="88"/>
      <c r="F100" s="88"/>
      <c r="G100" s="88"/>
      <c r="H100" s="88"/>
      <c r="I100" s="88"/>
    </row>
    <row r="101" spans="1:9" x14ac:dyDescent="0.25">
      <c r="C101" s="46"/>
      <c r="D101" s="8"/>
      <c r="E101" s="88"/>
      <c r="F101" s="88"/>
      <c r="G101" s="88"/>
      <c r="H101" s="88"/>
      <c r="I101" s="88"/>
    </row>
    <row r="102" spans="1:9" x14ac:dyDescent="0.25">
      <c r="C102" s="46"/>
      <c r="D102" s="77" t="s">
        <v>87</v>
      </c>
      <c r="E102" s="88"/>
      <c r="F102" s="88"/>
      <c r="G102" s="88"/>
      <c r="H102" s="88"/>
      <c r="I102" s="88"/>
    </row>
    <row r="103" spans="1:9" x14ac:dyDescent="0.25">
      <c r="C103" s="46"/>
      <c r="D103" s="78" t="s">
        <v>88</v>
      </c>
      <c r="E103" s="79"/>
      <c r="F103" s="79"/>
      <c r="G103" s="79"/>
      <c r="H103" s="79"/>
      <c r="I103" s="79"/>
    </row>
    <row r="104" spans="1:9" ht="15.75" thickBot="1" x14ac:dyDescent="0.3">
      <c r="C104" s="46"/>
      <c r="D104" s="67" t="s">
        <v>66</v>
      </c>
      <c r="E104" s="121">
        <f>+E99-E103</f>
        <v>0</v>
      </c>
      <c r="F104" s="121">
        <f t="shared" ref="F104:I104" si="16">+F99-F103</f>
        <v>0</v>
      </c>
      <c r="G104" s="121">
        <f t="shared" si="16"/>
        <v>0</v>
      </c>
      <c r="H104" s="121">
        <f t="shared" si="16"/>
        <v>0</v>
      </c>
      <c r="I104" s="121">
        <f t="shared" si="16"/>
        <v>0</v>
      </c>
    </row>
    <row r="105" spans="1:9" s="11" customFormat="1" ht="15.75" thickBot="1" x14ac:dyDescent="0.3">
      <c r="A105" s="8"/>
      <c r="B105" s="8"/>
      <c r="C105" s="48"/>
      <c r="D105" s="49"/>
      <c r="E105" s="49"/>
      <c r="F105" s="49"/>
      <c r="G105" s="49"/>
      <c r="H105" s="49"/>
      <c r="I105" s="49"/>
    </row>
    <row r="106" spans="1:9" s="11" customFormat="1" x14ac:dyDescent="0.25">
      <c r="A106" s="8"/>
      <c r="B106" s="8"/>
      <c r="C106" s="8"/>
      <c r="D106" s="8"/>
      <c r="E106" s="8"/>
      <c r="F106" s="8"/>
      <c r="G106" s="8"/>
      <c r="H106" s="8"/>
      <c r="I106" s="8"/>
    </row>
    <row r="107" spans="1:9" s="11" customFormat="1" ht="15.75" thickBot="1" x14ac:dyDescent="0.3">
      <c r="A107" s="8"/>
      <c r="B107" s="8"/>
      <c r="C107" s="8"/>
      <c r="D107" s="8"/>
      <c r="E107" s="8"/>
      <c r="F107" s="8"/>
      <c r="G107" s="8"/>
      <c r="H107" s="8"/>
      <c r="I107" s="8"/>
    </row>
    <row r="108" spans="1:9" s="11" customFormat="1" ht="18.75" thickBot="1" x14ac:dyDescent="0.3">
      <c r="A108" s="8"/>
      <c r="B108" s="80"/>
      <c r="C108" s="226" t="s">
        <v>77</v>
      </c>
      <c r="D108" s="227"/>
      <c r="E108" s="227"/>
      <c r="F108" s="227"/>
      <c r="G108" s="227"/>
      <c r="H108" s="227"/>
      <c r="I108" s="228"/>
    </row>
    <row r="109" spans="1:9" ht="18.75" thickBot="1" x14ac:dyDescent="0.3">
      <c r="B109" s="8"/>
      <c r="C109" s="122"/>
      <c r="D109" s="106"/>
      <c r="E109" s="90" t="s">
        <v>73</v>
      </c>
      <c r="F109" s="90" t="s">
        <v>16</v>
      </c>
      <c r="G109" s="90" t="s">
        <v>17</v>
      </c>
      <c r="H109" s="90" t="s">
        <v>18</v>
      </c>
      <c r="I109" s="90" t="s">
        <v>19</v>
      </c>
    </row>
    <row r="110" spans="1:9" x14ac:dyDescent="0.25">
      <c r="B110" s="81"/>
      <c r="C110" s="123"/>
      <c r="D110" s="124" t="s">
        <v>76</v>
      </c>
      <c r="E110" s="88"/>
      <c r="F110" s="88"/>
      <c r="G110" s="88"/>
      <c r="H110" s="88"/>
      <c r="I110" s="111"/>
    </row>
    <row r="111" spans="1:9" x14ac:dyDescent="0.25">
      <c r="B111" s="8"/>
      <c r="C111" s="123"/>
      <c r="D111" s="125" t="s">
        <v>62</v>
      </c>
      <c r="E111" s="126">
        <f>+E66</f>
        <v>0</v>
      </c>
      <c r="F111" s="126">
        <f>+F66</f>
        <v>0</v>
      </c>
      <c r="G111" s="126">
        <f>+G66</f>
        <v>0</v>
      </c>
      <c r="H111" s="126">
        <f>+H66</f>
        <v>0</v>
      </c>
      <c r="I111" s="127">
        <f>+I66</f>
        <v>0</v>
      </c>
    </row>
    <row r="112" spans="1:9" x14ac:dyDescent="0.25">
      <c r="B112" s="8"/>
      <c r="C112" s="123"/>
      <c r="D112" s="125" t="s">
        <v>64</v>
      </c>
      <c r="E112" s="126">
        <f>+E99</f>
        <v>0</v>
      </c>
      <c r="F112" s="126">
        <f>+F99</f>
        <v>0</v>
      </c>
      <c r="G112" s="126">
        <f>+G99</f>
        <v>0</v>
      </c>
      <c r="H112" s="126">
        <f>+H99</f>
        <v>0</v>
      </c>
      <c r="I112" s="127">
        <f>+I99</f>
        <v>0</v>
      </c>
    </row>
    <row r="113" spans="1:9" x14ac:dyDescent="0.25">
      <c r="B113" s="8"/>
      <c r="C113" s="123"/>
      <c r="D113" s="99" t="s">
        <v>74</v>
      </c>
      <c r="E113" s="126">
        <f>+E111-E112</f>
        <v>0</v>
      </c>
      <c r="F113" s="126">
        <f t="shared" ref="F113:I113" si="17">+F111-F112</f>
        <v>0</v>
      </c>
      <c r="G113" s="126">
        <f t="shared" si="17"/>
        <v>0</v>
      </c>
      <c r="H113" s="126">
        <f t="shared" si="17"/>
        <v>0</v>
      </c>
      <c r="I113" s="127">
        <f t="shared" si="17"/>
        <v>0</v>
      </c>
    </row>
    <row r="114" spans="1:9" x14ac:dyDescent="0.25">
      <c r="B114" s="8"/>
      <c r="C114" s="123"/>
      <c r="D114" s="88"/>
      <c r="E114" s="88"/>
      <c r="F114" s="88"/>
      <c r="G114" s="88"/>
      <c r="H114" s="88"/>
      <c r="I114" s="111"/>
    </row>
    <row r="115" spans="1:9" x14ac:dyDescent="0.25">
      <c r="B115" s="8"/>
      <c r="C115" s="123"/>
      <c r="D115" s="88"/>
      <c r="E115" s="88"/>
      <c r="F115" s="88"/>
      <c r="G115" s="88"/>
      <c r="H115" s="88"/>
      <c r="I115" s="111"/>
    </row>
    <row r="116" spans="1:9" x14ac:dyDescent="0.25">
      <c r="B116" s="8"/>
      <c r="C116" s="123"/>
      <c r="D116" s="128" t="s">
        <v>65</v>
      </c>
      <c r="E116" s="88"/>
      <c r="F116" s="88"/>
      <c r="G116" s="88"/>
      <c r="H116" s="88"/>
      <c r="I116" s="111"/>
    </row>
    <row r="117" spans="1:9" x14ac:dyDescent="0.25">
      <c r="B117" s="81"/>
      <c r="C117" s="123"/>
      <c r="D117" s="125" t="s">
        <v>7</v>
      </c>
      <c r="E117" s="126">
        <f>+E56</f>
        <v>0</v>
      </c>
      <c r="F117" s="126">
        <f>+F56</f>
        <v>0</v>
      </c>
      <c r="G117" s="126">
        <f>+G56</f>
        <v>0</v>
      </c>
      <c r="H117" s="126">
        <f>+H56</f>
        <v>0</v>
      </c>
      <c r="I117" s="127">
        <f>+I56</f>
        <v>0</v>
      </c>
    </row>
    <row r="118" spans="1:9" hidden="1" x14ac:dyDescent="0.25">
      <c r="B118" s="81"/>
      <c r="C118" s="123"/>
      <c r="D118" s="99" t="s">
        <v>53</v>
      </c>
      <c r="E118" s="129">
        <f>+E30*cofy1</f>
        <v>0</v>
      </c>
      <c r="F118" s="129">
        <f>+F30*cofy1</f>
        <v>0</v>
      </c>
      <c r="G118" s="129">
        <f>+G30*cofy1</f>
        <v>0</v>
      </c>
      <c r="H118" s="129">
        <f>+H30*cofy1</f>
        <v>0</v>
      </c>
      <c r="I118" s="130">
        <f>+I30*cofy1</f>
        <v>0</v>
      </c>
    </row>
    <row r="119" spans="1:9" x14ac:dyDescent="0.25">
      <c r="B119" s="81"/>
      <c r="C119" s="123"/>
      <c r="D119" s="125" t="s">
        <v>21</v>
      </c>
      <c r="E119" s="88">
        <f t="shared" ref="E119:I121" si="18">+E63</f>
        <v>0</v>
      </c>
      <c r="F119" s="88">
        <f t="shared" si="18"/>
        <v>0</v>
      </c>
      <c r="G119" s="88">
        <f t="shared" si="18"/>
        <v>0</v>
      </c>
      <c r="H119" s="88">
        <f t="shared" si="18"/>
        <v>0</v>
      </c>
      <c r="I119" s="111">
        <f t="shared" si="18"/>
        <v>0</v>
      </c>
    </row>
    <row r="120" spans="1:9" x14ac:dyDescent="0.25">
      <c r="B120" s="8"/>
      <c r="C120" s="123"/>
      <c r="D120" s="125" t="s">
        <v>22</v>
      </c>
      <c r="E120" s="88">
        <f t="shared" si="18"/>
        <v>0</v>
      </c>
      <c r="F120" s="88">
        <f t="shared" si="18"/>
        <v>0</v>
      </c>
      <c r="G120" s="88">
        <f t="shared" si="18"/>
        <v>0</v>
      </c>
      <c r="H120" s="88">
        <f t="shared" si="18"/>
        <v>0</v>
      </c>
      <c r="I120" s="111">
        <f t="shared" si="18"/>
        <v>0</v>
      </c>
    </row>
    <row r="121" spans="1:9" x14ac:dyDescent="0.25">
      <c r="B121" s="8"/>
      <c r="C121" s="123"/>
      <c r="D121" s="125" t="s">
        <v>23</v>
      </c>
      <c r="E121" s="131">
        <f t="shared" si="18"/>
        <v>0</v>
      </c>
      <c r="F121" s="131">
        <f t="shared" si="18"/>
        <v>0</v>
      </c>
      <c r="G121" s="131">
        <f t="shared" si="18"/>
        <v>0</v>
      </c>
      <c r="H121" s="131">
        <f t="shared" si="18"/>
        <v>0</v>
      </c>
      <c r="I121" s="132">
        <f t="shared" si="18"/>
        <v>0</v>
      </c>
    </row>
    <row r="122" spans="1:9" x14ac:dyDescent="0.25">
      <c r="B122" s="8"/>
      <c r="C122" s="123"/>
      <c r="D122" s="125" t="s">
        <v>62</v>
      </c>
      <c r="E122" s="126">
        <f>SUM(E117:E121)</f>
        <v>0</v>
      </c>
      <c r="F122" s="126">
        <f>SUM(F117:F121)</f>
        <v>0</v>
      </c>
      <c r="G122" s="126">
        <f>SUM(G117:G121)</f>
        <v>0</v>
      </c>
      <c r="H122" s="126">
        <f>SUM(H117:H121)</f>
        <v>0</v>
      </c>
      <c r="I122" s="127">
        <f>SUM(I117:I121)</f>
        <v>0</v>
      </c>
    </row>
    <row r="123" spans="1:9" x14ac:dyDescent="0.25">
      <c r="B123" s="8"/>
      <c r="C123" s="123"/>
      <c r="D123" s="125"/>
      <c r="E123" s="126"/>
      <c r="F123" s="126"/>
      <c r="G123" s="126"/>
      <c r="H123" s="126"/>
      <c r="I123" s="127"/>
    </row>
    <row r="124" spans="1:9" x14ac:dyDescent="0.25">
      <c r="B124" s="8"/>
      <c r="C124" s="123"/>
      <c r="D124" s="99" t="s">
        <v>67</v>
      </c>
      <c r="E124" s="126">
        <f>+E104</f>
        <v>0</v>
      </c>
      <c r="F124" s="126">
        <f t="shared" ref="F124:I124" si="19">+F104</f>
        <v>0</v>
      </c>
      <c r="G124" s="126">
        <f t="shared" si="19"/>
        <v>0</v>
      </c>
      <c r="H124" s="126">
        <f t="shared" si="19"/>
        <v>0</v>
      </c>
      <c r="I124" s="127">
        <f t="shared" si="19"/>
        <v>0</v>
      </c>
    </row>
    <row r="125" spans="1:9" x14ac:dyDescent="0.25">
      <c r="B125" s="8"/>
      <c r="C125" s="123"/>
      <c r="D125" s="133"/>
      <c r="E125" s="88"/>
      <c r="F125" s="88"/>
      <c r="G125" s="88"/>
      <c r="H125" s="88"/>
      <c r="I125" s="111"/>
    </row>
    <row r="126" spans="1:9" ht="15.75" thickBot="1" x14ac:dyDescent="0.3">
      <c r="B126" s="8"/>
      <c r="C126" s="134" t="s">
        <v>93</v>
      </c>
      <c r="D126" s="104"/>
      <c r="E126" s="104"/>
      <c r="F126" s="104"/>
      <c r="G126" s="104"/>
      <c r="H126" s="104"/>
      <c r="I126" s="105"/>
    </row>
    <row r="128" spans="1:9" x14ac:dyDescent="0.25">
      <c r="A128" s="82"/>
    </row>
  </sheetData>
  <sheetProtection selectLockedCells="1"/>
  <mergeCells count="7">
    <mergeCell ref="C108:I108"/>
    <mergeCell ref="A1:I1"/>
    <mergeCell ref="A2:I2"/>
    <mergeCell ref="E45:I45"/>
    <mergeCell ref="C9:C10"/>
    <mergeCell ref="C11:C12"/>
    <mergeCell ref="E4:I4"/>
  </mergeCells>
  <pageMargins left="0.7" right="0.7" top="0.75" bottom="0.75" header="0.3" footer="0.3"/>
  <pageSetup scale="62" orientation="portrait" r:id="rId1"/>
  <headerFooter>
    <oddFooter>&amp;L&amp;Z&amp;F&amp;R&amp;P/&amp;N</oddFooter>
  </headerFooter>
  <rowBreaks count="1" manualBreakCount="1">
    <brk id="68" max="16383" man="1"/>
  </rowBreaks>
  <colBreaks count="1" manualBreakCount="1">
    <brk id="9" max="1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P130"/>
  <sheetViews>
    <sheetView view="pageBreakPreview" zoomScale="60" zoomScaleNormal="100" workbookViewId="0">
      <selection activeCell="K60" sqref="K60"/>
    </sheetView>
  </sheetViews>
  <sheetFormatPr defaultRowHeight="15" x14ac:dyDescent="0.25"/>
  <cols>
    <col min="1" max="1" width="12.5703125" style="83" customWidth="1"/>
    <col min="2" max="2" width="3.7109375" style="83" customWidth="1"/>
    <col min="3" max="3" width="28.28515625" style="83" customWidth="1"/>
    <col min="4" max="4" width="20.85546875" style="83" customWidth="1"/>
    <col min="5" max="5" width="12.7109375" style="83" customWidth="1"/>
    <col min="6" max="6" width="20.85546875" style="83" customWidth="1"/>
    <col min="7" max="7" width="13.85546875" style="83" customWidth="1"/>
    <col min="8" max="8" width="20.85546875" style="83" customWidth="1"/>
    <col min="9" max="9" width="12.42578125" style="83" customWidth="1"/>
    <col min="10" max="10" width="20.85546875" style="83" customWidth="1"/>
    <col min="11" max="11" width="15.28515625" style="83" customWidth="1"/>
    <col min="12" max="12" width="20.85546875" style="83" customWidth="1"/>
    <col min="13" max="13" width="14" style="83" customWidth="1"/>
    <col min="14" max="14" width="20.85546875" style="83" customWidth="1"/>
    <col min="15" max="16384" width="9.140625" style="158"/>
  </cols>
  <sheetData>
    <row r="1" spans="1:16" ht="20.25" x14ac:dyDescent="0.3">
      <c r="A1" s="229" t="s">
        <v>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P1" s="159"/>
    </row>
    <row r="2" spans="1:16" ht="18" x14ac:dyDescent="0.25">
      <c r="A2" s="230" t="s">
        <v>72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P2" s="160"/>
    </row>
    <row r="3" spans="1:16" x14ac:dyDescent="0.25">
      <c r="P3" s="160"/>
    </row>
    <row r="4" spans="1:16" ht="27.75" customHeight="1" x14ac:dyDescent="0.25">
      <c r="D4" s="135" t="s">
        <v>79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P4" s="160"/>
    </row>
    <row r="5" spans="1:16" ht="15.75" thickBot="1" x14ac:dyDescent="0.3">
      <c r="A5" s="85"/>
      <c r="P5" s="160"/>
    </row>
    <row r="6" spans="1:16" ht="18" x14ac:dyDescent="0.25">
      <c r="A6" s="139" t="s">
        <v>9</v>
      </c>
      <c r="B6" s="84" t="s">
        <v>10</v>
      </c>
      <c r="C6" s="87"/>
      <c r="E6" s="241" t="s">
        <v>73</v>
      </c>
      <c r="F6" s="242"/>
      <c r="G6" s="241" t="s">
        <v>16</v>
      </c>
      <c r="H6" s="242"/>
      <c r="I6" s="241" t="s">
        <v>17</v>
      </c>
      <c r="J6" s="242"/>
      <c r="K6" s="241" t="s">
        <v>18</v>
      </c>
      <c r="L6" s="242"/>
      <c r="M6" s="241" t="s">
        <v>19</v>
      </c>
      <c r="N6" s="242"/>
    </row>
    <row r="7" spans="1:16" s="161" customFormat="1" ht="36.75" customHeight="1" thickBot="1" x14ac:dyDescent="0.3">
      <c r="A7" s="88"/>
      <c r="B7" s="89"/>
      <c r="C7" s="89"/>
      <c r="D7" s="89"/>
      <c r="E7" s="243" t="str">
        <f>+'UG and Cert'!E8</f>
        <v>2023-2024</v>
      </c>
      <c r="F7" s="244"/>
      <c r="G7" s="243" t="str">
        <f>+'UG and Cert'!F8</f>
        <v>2024-2025</v>
      </c>
      <c r="H7" s="244"/>
      <c r="I7" s="243" t="s">
        <v>122</v>
      </c>
      <c r="J7" s="244"/>
      <c r="K7" s="243" t="str">
        <f>+'UG and Cert'!H8</f>
        <v>2026-2027</v>
      </c>
      <c r="L7" s="244"/>
      <c r="M7" s="245" t="str">
        <f>+'UG and Cert'!I8</f>
        <v>2027-2028</v>
      </c>
      <c r="N7" s="246"/>
      <c r="P7" s="162"/>
    </row>
    <row r="8" spans="1:16" s="161" customFormat="1" ht="34.5" customHeight="1" thickBot="1" x14ac:dyDescent="0.3">
      <c r="A8" s="88"/>
      <c r="B8" s="89"/>
      <c r="C8" s="163" t="s">
        <v>11</v>
      </c>
      <c r="D8" s="164" t="s">
        <v>101</v>
      </c>
      <c r="E8" s="164" t="s">
        <v>15</v>
      </c>
      <c r="F8" s="165" t="s">
        <v>81</v>
      </c>
      <c r="G8" s="164" t="s">
        <v>15</v>
      </c>
      <c r="H8" s="165" t="s">
        <v>81</v>
      </c>
      <c r="I8" s="164" t="s">
        <v>15</v>
      </c>
      <c r="J8" s="165" t="s">
        <v>81</v>
      </c>
      <c r="K8" s="164" t="s">
        <v>15</v>
      </c>
      <c r="L8" s="165" t="s">
        <v>81</v>
      </c>
      <c r="M8" s="164" t="s">
        <v>15</v>
      </c>
      <c r="N8" s="165" t="s">
        <v>81</v>
      </c>
    </row>
    <row r="9" spans="1:16" ht="22.5" customHeight="1" thickBot="1" x14ac:dyDescent="0.3">
      <c r="B9" s="166"/>
      <c r="C9" s="238" t="s">
        <v>0</v>
      </c>
      <c r="D9" s="167" t="s">
        <v>100</v>
      </c>
      <c r="E9" s="143"/>
      <c r="F9" s="144"/>
      <c r="G9" s="143"/>
      <c r="H9" s="144"/>
      <c r="I9" s="143"/>
      <c r="J9" s="144"/>
      <c r="K9" s="143"/>
      <c r="L9" s="144"/>
      <c r="M9" s="143"/>
      <c r="N9" s="144"/>
    </row>
    <row r="10" spans="1:16" ht="22.5" customHeight="1" thickBot="1" x14ac:dyDescent="0.3">
      <c r="B10" s="166"/>
      <c r="C10" s="239"/>
      <c r="D10" s="168" t="s">
        <v>16</v>
      </c>
      <c r="E10" s="169"/>
      <c r="F10" s="170"/>
      <c r="G10" s="169">
        <f t="shared" ref="G10:N10" si="0">+E9</f>
        <v>0</v>
      </c>
      <c r="H10" s="170">
        <f t="shared" si="0"/>
        <v>0</v>
      </c>
      <c r="I10" s="169">
        <f t="shared" si="0"/>
        <v>0</v>
      </c>
      <c r="J10" s="170">
        <f t="shared" si="0"/>
        <v>0</v>
      </c>
      <c r="K10" s="169">
        <f t="shared" si="0"/>
        <v>0</v>
      </c>
      <c r="L10" s="170">
        <f t="shared" si="0"/>
        <v>0</v>
      </c>
      <c r="M10" s="169">
        <f t="shared" si="0"/>
        <v>0</v>
      </c>
      <c r="N10" s="170">
        <f t="shared" si="0"/>
        <v>0</v>
      </c>
    </row>
    <row r="11" spans="1:16" ht="22.5" customHeight="1" thickBot="1" x14ac:dyDescent="0.3">
      <c r="B11" s="166"/>
      <c r="C11" s="171"/>
      <c r="D11" s="171" t="s">
        <v>17</v>
      </c>
      <c r="E11" s="169"/>
      <c r="F11" s="170"/>
      <c r="G11" s="169"/>
      <c r="H11" s="170"/>
      <c r="I11" s="169">
        <f t="shared" ref="I11:N11" si="1">+G10</f>
        <v>0</v>
      </c>
      <c r="J11" s="170">
        <f t="shared" si="1"/>
        <v>0</v>
      </c>
      <c r="K11" s="169">
        <f t="shared" si="1"/>
        <v>0</v>
      </c>
      <c r="L11" s="170">
        <f t="shared" si="1"/>
        <v>0</v>
      </c>
      <c r="M11" s="169">
        <f t="shared" si="1"/>
        <v>0</v>
      </c>
      <c r="N11" s="170">
        <f t="shared" si="1"/>
        <v>0</v>
      </c>
    </row>
    <row r="12" spans="1:16" ht="22.5" customHeight="1" thickBot="1" x14ac:dyDescent="0.3">
      <c r="B12" s="166"/>
      <c r="C12" s="238" t="s">
        <v>1</v>
      </c>
      <c r="D12" s="167" t="s">
        <v>100</v>
      </c>
      <c r="E12" s="143"/>
      <c r="F12" s="144"/>
      <c r="G12" s="143"/>
      <c r="H12" s="144"/>
      <c r="I12" s="143"/>
      <c r="J12" s="144"/>
      <c r="K12" s="143"/>
      <c r="L12" s="144"/>
      <c r="M12" s="143"/>
      <c r="N12" s="144"/>
    </row>
    <row r="13" spans="1:16" ht="22.5" customHeight="1" thickBot="1" x14ac:dyDescent="0.3">
      <c r="B13" s="166"/>
      <c r="C13" s="239"/>
      <c r="D13" s="168" t="s">
        <v>16</v>
      </c>
      <c r="E13" s="169"/>
      <c r="F13" s="170"/>
      <c r="G13" s="169">
        <f t="shared" ref="G13:N13" si="2">+E12</f>
        <v>0</v>
      </c>
      <c r="H13" s="170">
        <f t="shared" si="2"/>
        <v>0</v>
      </c>
      <c r="I13" s="169">
        <f t="shared" si="2"/>
        <v>0</v>
      </c>
      <c r="J13" s="170">
        <f t="shared" si="2"/>
        <v>0</v>
      </c>
      <c r="K13" s="169">
        <f t="shared" si="2"/>
        <v>0</v>
      </c>
      <c r="L13" s="170">
        <f t="shared" si="2"/>
        <v>0</v>
      </c>
      <c r="M13" s="169">
        <f t="shared" si="2"/>
        <v>0</v>
      </c>
      <c r="N13" s="170">
        <f t="shared" si="2"/>
        <v>0</v>
      </c>
    </row>
    <row r="14" spans="1:16" ht="22.5" customHeight="1" thickBot="1" x14ac:dyDescent="0.3">
      <c r="B14" s="166"/>
      <c r="C14" s="240"/>
      <c r="D14" s="171" t="s">
        <v>17</v>
      </c>
      <c r="E14" s="169"/>
      <c r="F14" s="170"/>
      <c r="G14" s="172"/>
      <c r="H14" s="172"/>
      <c r="I14" s="169">
        <f>+G13</f>
        <v>0</v>
      </c>
      <c r="J14" s="170"/>
      <c r="K14" s="169">
        <f>+I13</f>
        <v>0</v>
      </c>
      <c r="L14" s="170">
        <f>+J13</f>
        <v>0</v>
      </c>
      <c r="M14" s="169">
        <f>+K13</f>
        <v>0</v>
      </c>
      <c r="N14" s="170">
        <f>+L13</f>
        <v>0</v>
      </c>
    </row>
    <row r="15" spans="1:16" ht="18.75" thickBot="1" x14ac:dyDescent="0.3">
      <c r="B15" s="166"/>
      <c r="C15" s="91" t="s">
        <v>2</v>
      </c>
      <c r="D15" s="142"/>
      <c r="E15" s="154">
        <f t="shared" ref="E15:N15" si="3">SUM(E9:E14)</f>
        <v>0</v>
      </c>
      <c r="F15" s="153">
        <f t="shared" si="3"/>
        <v>0</v>
      </c>
      <c r="G15" s="154">
        <f t="shared" si="3"/>
        <v>0</v>
      </c>
      <c r="H15" s="153">
        <f t="shared" si="3"/>
        <v>0</v>
      </c>
      <c r="I15" s="154">
        <f t="shared" si="3"/>
        <v>0</v>
      </c>
      <c r="J15" s="153">
        <f t="shared" si="3"/>
        <v>0</v>
      </c>
      <c r="K15" s="154">
        <f t="shared" si="3"/>
        <v>0</v>
      </c>
      <c r="L15" s="153">
        <f t="shared" si="3"/>
        <v>0</v>
      </c>
      <c r="M15" s="154">
        <f t="shared" si="3"/>
        <v>0</v>
      </c>
      <c r="N15" s="153">
        <f t="shared" si="3"/>
        <v>0</v>
      </c>
    </row>
    <row r="16" spans="1:16" ht="18.75" thickBot="1" x14ac:dyDescent="0.3">
      <c r="B16" s="166"/>
      <c r="C16" s="91" t="s">
        <v>3</v>
      </c>
      <c r="D16" s="151" t="s">
        <v>48</v>
      </c>
      <c r="E16" s="150"/>
      <c r="F16" s="152">
        <f>(+E32+F32)/30</f>
        <v>0</v>
      </c>
      <c r="G16" s="150"/>
      <c r="H16" s="217">
        <f>(+G32+H32)/30</f>
        <v>0</v>
      </c>
      <c r="I16" s="150"/>
      <c r="J16" s="217">
        <f>(+I32+J32)/30</f>
        <v>0</v>
      </c>
      <c r="K16" s="150"/>
      <c r="L16" s="217">
        <f>(+K32+L32)/30</f>
        <v>0</v>
      </c>
      <c r="M16" s="150"/>
      <c r="N16" s="217">
        <f>(+M32+N32)/30</f>
        <v>0</v>
      </c>
    </row>
    <row r="17" spans="1:14" ht="18.75" thickBot="1" x14ac:dyDescent="0.3">
      <c r="B17" s="166"/>
      <c r="C17" s="91" t="s">
        <v>4</v>
      </c>
      <c r="D17" s="151" t="s">
        <v>48</v>
      </c>
      <c r="E17" s="150"/>
      <c r="F17" s="152">
        <f>(+E35+F35)/30</f>
        <v>0</v>
      </c>
      <c r="G17" s="150"/>
      <c r="H17" s="217">
        <f>(+G35+H35)/30</f>
        <v>0</v>
      </c>
      <c r="I17" s="150"/>
      <c r="J17" s="217">
        <f>(+I35+J35)/30</f>
        <v>0</v>
      </c>
      <c r="K17" s="150"/>
      <c r="L17" s="217">
        <f>(+K35+L35)/30</f>
        <v>0</v>
      </c>
      <c r="M17" s="150"/>
      <c r="N17" s="217">
        <f>(+M35+N35)/30</f>
        <v>0</v>
      </c>
    </row>
    <row r="18" spans="1:14" ht="18.75" thickBot="1" x14ac:dyDescent="0.3">
      <c r="B18" s="166"/>
      <c r="C18" s="91" t="s">
        <v>5</v>
      </c>
      <c r="D18" s="151" t="s">
        <v>48</v>
      </c>
      <c r="E18" s="150"/>
      <c r="F18" s="152">
        <f>+F17+F16</f>
        <v>0</v>
      </c>
      <c r="G18" s="150"/>
      <c r="H18" s="217">
        <f>+H17+H16</f>
        <v>0</v>
      </c>
      <c r="I18" s="150"/>
      <c r="J18" s="217">
        <f>+J17+J16</f>
        <v>0</v>
      </c>
      <c r="K18" s="150"/>
      <c r="L18" s="217">
        <f>+L17+L16</f>
        <v>0</v>
      </c>
      <c r="M18" s="150"/>
      <c r="N18" s="217">
        <f>+N17+N16</f>
        <v>0</v>
      </c>
    </row>
    <row r="19" spans="1:14" ht="18.75" thickBot="1" x14ac:dyDescent="0.3">
      <c r="B19" s="166"/>
      <c r="C19" s="173" t="s">
        <v>6</v>
      </c>
      <c r="D19" s="151" t="s">
        <v>48</v>
      </c>
      <c r="E19" s="150"/>
      <c r="F19" s="155">
        <v>0</v>
      </c>
      <c r="G19" s="150"/>
      <c r="H19" s="156">
        <v>0</v>
      </c>
      <c r="I19" s="150"/>
      <c r="J19" s="157"/>
      <c r="K19" s="150"/>
      <c r="L19" s="157"/>
      <c r="M19" s="150"/>
      <c r="N19" s="157"/>
    </row>
    <row r="20" spans="1:14" x14ac:dyDescent="0.25"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x14ac:dyDescent="0.25"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spans="1:14" hidden="1" x14ac:dyDescent="0.25">
      <c r="A22" s="135" t="s">
        <v>12</v>
      </c>
      <c r="B22" s="174" t="s">
        <v>13</v>
      </c>
    </row>
    <row r="23" spans="1:14" hidden="1" x14ac:dyDescent="0.25">
      <c r="A23" s="135"/>
      <c r="B23" s="174"/>
      <c r="C23" s="175" t="s">
        <v>52</v>
      </c>
      <c r="D23" s="176" t="s">
        <v>58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 hidden="1" x14ac:dyDescent="0.25">
      <c r="A24" s="174"/>
      <c r="B24" s="174"/>
      <c r="C24" s="175" t="s">
        <v>52</v>
      </c>
      <c r="D24" s="178" t="s">
        <v>54</v>
      </c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1:14" hidden="1" x14ac:dyDescent="0.25">
      <c r="A25" s="174"/>
      <c r="B25" s="174"/>
      <c r="C25" s="175" t="s">
        <v>52</v>
      </c>
      <c r="D25" s="178" t="s">
        <v>82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</row>
    <row r="26" spans="1:14" hidden="1" x14ac:dyDescent="0.25">
      <c r="A26" s="174"/>
      <c r="B26" s="174"/>
      <c r="C26" s="175" t="s">
        <v>52</v>
      </c>
      <c r="D26" s="178" t="s">
        <v>48</v>
      </c>
      <c r="E26" s="179"/>
      <c r="F26" s="179"/>
      <c r="G26" s="179"/>
      <c r="H26" s="179"/>
      <c r="I26" s="179"/>
      <c r="J26" s="179"/>
      <c r="K26" s="179"/>
      <c r="L26" s="179"/>
      <c r="M26" s="179"/>
      <c r="N26" s="179"/>
    </row>
    <row r="27" spans="1:14" hidden="1" x14ac:dyDescent="0.25">
      <c r="A27" s="174"/>
      <c r="B27" s="174"/>
      <c r="C27" s="175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</row>
    <row r="28" spans="1:14" hidden="1" x14ac:dyDescent="0.25">
      <c r="A28" s="174"/>
      <c r="B28" s="174"/>
      <c r="C28" s="175" t="s">
        <v>52</v>
      </c>
      <c r="D28" s="179" t="s">
        <v>56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</row>
    <row r="29" spans="1:14" hidden="1" x14ac:dyDescent="0.25">
      <c r="A29" s="174"/>
      <c r="B29" s="174"/>
      <c r="C29" s="175" t="s">
        <v>52</v>
      </c>
      <c r="D29" s="179" t="s">
        <v>83</v>
      </c>
      <c r="E29" s="179"/>
      <c r="F29" s="179"/>
      <c r="G29" s="179"/>
      <c r="H29" s="179"/>
      <c r="I29" s="179"/>
      <c r="J29" s="179"/>
      <c r="K29" s="179"/>
      <c r="L29" s="179"/>
      <c r="M29" s="179"/>
      <c r="N29" s="179"/>
    </row>
    <row r="30" spans="1:14" s="182" customFormat="1" hidden="1" x14ac:dyDescent="0.25">
      <c r="A30" s="180"/>
      <c r="B30" s="180"/>
      <c r="C30" s="175" t="s">
        <v>52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</row>
    <row r="31" spans="1:14" s="182" customFormat="1" hidden="1" x14ac:dyDescent="0.25">
      <c r="A31" s="180"/>
      <c r="B31" s="180"/>
      <c r="C31" s="175" t="s">
        <v>52</v>
      </c>
      <c r="D31" s="183" t="s">
        <v>59</v>
      </c>
      <c r="E31" s="184"/>
      <c r="F31" s="184"/>
      <c r="G31" s="184"/>
      <c r="H31" s="184"/>
      <c r="I31" s="184"/>
      <c r="J31" s="184"/>
      <c r="K31" s="184"/>
      <c r="L31" s="184"/>
      <c r="M31" s="184"/>
      <c r="N31" s="184"/>
    </row>
    <row r="32" spans="1:14" hidden="1" x14ac:dyDescent="0.25">
      <c r="A32" s="174"/>
      <c r="B32" s="174"/>
      <c r="C32" s="175" t="s">
        <v>52</v>
      </c>
      <c r="D32" s="179" t="s">
        <v>102</v>
      </c>
      <c r="E32" s="185">
        <f>+E9*E41</f>
        <v>0</v>
      </c>
      <c r="F32" s="186">
        <f>+F9*E41</f>
        <v>0</v>
      </c>
      <c r="G32" s="187">
        <f>+G9*E41+G10*E42</f>
        <v>0</v>
      </c>
      <c r="H32" s="188">
        <f>+H9*$E$41+H10*E42</f>
        <v>0</v>
      </c>
      <c r="I32" s="187">
        <f>+I9*E41+I10*E42+I11*E43</f>
        <v>0</v>
      </c>
      <c r="J32" s="188">
        <f>+J9*$E$41+J10*E42+J11*E43</f>
        <v>0</v>
      </c>
      <c r="K32" s="187">
        <f>+K9*$E$41+K10*E42+K11*E43</f>
        <v>0</v>
      </c>
      <c r="L32" s="188">
        <f>+L9*E41+L10*E42+L11*E43</f>
        <v>0</v>
      </c>
      <c r="M32" s="189">
        <f>+M9*$E$41+M10*E42+M11*E43</f>
        <v>0</v>
      </c>
      <c r="N32" s="190">
        <f>+N9*$E$41+N10*E42+N11*E43</f>
        <v>0</v>
      </c>
    </row>
    <row r="33" spans="1:14" hidden="1" x14ac:dyDescent="0.25">
      <c r="A33" s="174"/>
      <c r="B33" s="174"/>
      <c r="C33" s="175" t="s">
        <v>52</v>
      </c>
      <c r="D33" s="179"/>
      <c r="E33" s="191"/>
      <c r="F33" s="192"/>
      <c r="G33" s="191"/>
      <c r="H33" s="192"/>
      <c r="I33" s="191"/>
      <c r="J33" s="192"/>
      <c r="K33" s="191"/>
      <c r="L33" s="192"/>
      <c r="M33" s="191"/>
      <c r="N33" s="192"/>
    </row>
    <row r="34" spans="1:14" hidden="1" x14ac:dyDescent="0.25">
      <c r="A34" s="174"/>
      <c r="B34" s="174"/>
      <c r="C34" s="175" t="s">
        <v>52</v>
      </c>
      <c r="D34" s="179"/>
      <c r="E34" s="191"/>
      <c r="F34" s="192"/>
      <c r="G34" s="191"/>
      <c r="H34" s="192"/>
      <c r="I34" s="191"/>
      <c r="J34" s="192"/>
      <c r="K34" s="191"/>
      <c r="L34" s="192"/>
      <c r="M34" s="191"/>
      <c r="N34" s="192"/>
    </row>
    <row r="35" spans="1:14" hidden="1" x14ac:dyDescent="0.25">
      <c r="A35" s="174"/>
      <c r="B35" s="174"/>
      <c r="C35" s="175" t="s">
        <v>52</v>
      </c>
      <c r="D35" s="179" t="s">
        <v>103</v>
      </c>
      <c r="E35" s="193">
        <f>+E12*E41</f>
        <v>0</v>
      </c>
      <c r="F35" s="194">
        <f>+F12*E41</f>
        <v>0</v>
      </c>
      <c r="G35" s="193">
        <f>+G12*E41+G13*E42</f>
        <v>0</v>
      </c>
      <c r="H35" s="194">
        <f>+H12*E41+H13*E42</f>
        <v>0</v>
      </c>
      <c r="I35" s="193">
        <f>+I12*E41+I13*E42+I14*E43</f>
        <v>0</v>
      </c>
      <c r="J35" s="194">
        <f>+J12+E41+J13*E42+J14*E43</f>
        <v>0</v>
      </c>
      <c r="K35" s="193">
        <f>+K12*E41+K13*E42+K14*E43</f>
        <v>0</v>
      </c>
      <c r="L35" s="195">
        <f>+L12*E41+L13*E42+L14*E43</f>
        <v>0</v>
      </c>
      <c r="M35" s="196">
        <f>+M12*E41+M13*E42+M14*E43</f>
        <v>0</v>
      </c>
      <c r="N35" s="195">
        <f>+N12*E41+N13*E42+N14*E43</f>
        <v>0</v>
      </c>
    </row>
    <row r="36" spans="1:14" hidden="1" x14ac:dyDescent="0.25">
      <c r="A36" s="174"/>
      <c r="B36" s="174"/>
      <c r="C36" s="175" t="s">
        <v>52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 hidden="1" x14ac:dyDescent="0.25">
      <c r="A37" s="174"/>
      <c r="B37" s="174"/>
      <c r="C37" s="175" t="s">
        <v>52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 hidden="1" x14ac:dyDescent="0.25">
      <c r="A38" s="174"/>
      <c r="B38" s="174"/>
      <c r="C38" s="175" t="s">
        <v>52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</row>
    <row r="39" spans="1:14" x14ac:dyDescent="0.25">
      <c r="A39" s="174"/>
      <c r="B39" s="174"/>
    </row>
    <row r="40" spans="1:14" ht="16.5" thickBot="1" x14ac:dyDescent="0.3">
      <c r="A40" s="197" t="s">
        <v>75</v>
      </c>
      <c r="B40" s="138" t="s">
        <v>49</v>
      </c>
      <c r="C40" s="87"/>
    </row>
    <row r="41" spans="1:14" x14ac:dyDescent="0.25">
      <c r="A41" s="198"/>
      <c r="C41" s="199" t="s">
        <v>47</v>
      </c>
      <c r="D41" s="200" t="s">
        <v>100</v>
      </c>
      <c r="E41" s="219"/>
      <c r="F41" s="200"/>
      <c r="G41" s="200"/>
      <c r="H41" s="200"/>
      <c r="I41" s="200"/>
      <c r="J41" s="200"/>
      <c r="K41" s="200"/>
      <c r="L41" s="200"/>
      <c r="M41" s="200"/>
      <c r="N41" s="200"/>
    </row>
    <row r="42" spans="1:14" x14ac:dyDescent="0.25">
      <c r="A42" s="198"/>
      <c r="C42" s="123"/>
      <c r="D42" s="99" t="s">
        <v>16</v>
      </c>
      <c r="E42" s="220"/>
      <c r="F42" s="99"/>
      <c r="G42" s="99"/>
      <c r="H42" s="99"/>
      <c r="I42" s="99"/>
      <c r="J42" s="99"/>
      <c r="K42" s="99"/>
      <c r="L42" s="99"/>
      <c r="M42" s="99"/>
      <c r="N42" s="99"/>
    </row>
    <row r="43" spans="1:14" x14ac:dyDescent="0.25">
      <c r="A43" s="198"/>
      <c r="C43" s="123"/>
      <c r="D43" s="99" t="s">
        <v>17</v>
      </c>
      <c r="E43" s="220"/>
      <c r="F43" s="99"/>
      <c r="G43" s="99"/>
      <c r="H43" s="99"/>
      <c r="I43" s="99"/>
      <c r="J43" s="99"/>
      <c r="K43" s="99"/>
      <c r="L43" s="99"/>
      <c r="M43" s="99"/>
      <c r="N43" s="99"/>
    </row>
    <row r="44" spans="1:14" x14ac:dyDescent="0.25">
      <c r="A44" s="198"/>
      <c r="C44" s="123"/>
      <c r="D44" s="99" t="s">
        <v>50</v>
      </c>
      <c r="E44" s="99"/>
      <c r="F44" s="145">
        <f>+E32+F32</f>
        <v>0</v>
      </c>
      <c r="G44" s="145"/>
      <c r="H44" s="145">
        <f>+G32+H32</f>
        <v>0</v>
      </c>
      <c r="I44" s="145"/>
      <c r="J44" s="145">
        <f>+I32+J32</f>
        <v>0</v>
      </c>
      <c r="K44" s="145"/>
      <c r="L44" s="145">
        <f>+K32+L32</f>
        <v>0</v>
      </c>
      <c r="M44" s="145"/>
      <c r="N44" s="145">
        <f>+M32+N32</f>
        <v>0</v>
      </c>
    </row>
    <row r="45" spans="1:14" x14ac:dyDescent="0.25">
      <c r="A45" s="198"/>
      <c r="C45" s="123"/>
      <c r="D45" s="99" t="s">
        <v>51</v>
      </c>
      <c r="E45" s="99"/>
      <c r="F45" s="145">
        <f>+E35+F35</f>
        <v>0</v>
      </c>
      <c r="G45" s="145"/>
      <c r="H45" s="145">
        <f>+G35+H35</f>
        <v>0</v>
      </c>
      <c r="I45" s="145"/>
      <c r="J45" s="145">
        <f>+I35+J35</f>
        <v>0</v>
      </c>
      <c r="K45" s="145"/>
      <c r="L45" s="145">
        <f>+K35+L35</f>
        <v>0</v>
      </c>
      <c r="M45" s="145"/>
      <c r="N45" s="145">
        <f>+M35+N35</f>
        <v>0</v>
      </c>
    </row>
    <row r="46" spans="1:14" ht="15.75" thickBot="1" x14ac:dyDescent="0.3">
      <c r="C46" s="123"/>
      <c r="D46" s="99" t="s">
        <v>48</v>
      </c>
      <c r="E46" s="99"/>
      <c r="F46" s="102">
        <f>+F45+F44</f>
        <v>0</v>
      </c>
      <c r="G46" s="145"/>
      <c r="H46" s="102">
        <f>+H45+H44</f>
        <v>0</v>
      </c>
      <c r="I46" s="145"/>
      <c r="J46" s="102">
        <f>+J45+J44</f>
        <v>0</v>
      </c>
      <c r="K46" s="145"/>
      <c r="L46" s="102">
        <f>+L45+L44</f>
        <v>0</v>
      </c>
      <c r="M46" s="145"/>
      <c r="N46" s="102">
        <f>+N45+N44</f>
        <v>0</v>
      </c>
    </row>
    <row r="47" spans="1:14" ht="15.75" thickBot="1" x14ac:dyDescent="0.3">
      <c r="C47" s="13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</row>
    <row r="49" spans="1:14" ht="15.75" thickBot="1" x14ac:dyDescent="0.3">
      <c r="C49" s="174" t="s">
        <v>61</v>
      </c>
    </row>
    <row r="50" spans="1:14" x14ac:dyDescent="0.25">
      <c r="B50" s="88"/>
      <c r="C50" s="122"/>
      <c r="D50" s="201" t="s">
        <v>99</v>
      </c>
      <c r="E50" s="201"/>
      <c r="F50" s="201"/>
      <c r="G50" s="202"/>
      <c r="H50" s="202">
        <v>0.04</v>
      </c>
      <c r="I50" s="201"/>
      <c r="J50" s="202">
        <v>0.04</v>
      </c>
      <c r="K50" s="201"/>
      <c r="L50" s="202">
        <v>0.04</v>
      </c>
      <c r="M50" s="201"/>
      <c r="N50" s="202">
        <v>0.04</v>
      </c>
    </row>
    <row r="51" spans="1:14" x14ac:dyDescent="0.25">
      <c r="B51" s="88"/>
      <c r="C51" s="203"/>
      <c r="D51" s="125" t="s">
        <v>14</v>
      </c>
      <c r="E51" s="125"/>
      <c r="F51" s="221">
        <f>530.45*1.04</f>
        <v>551.66800000000012</v>
      </c>
      <c r="G51" s="125"/>
      <c r="H51" s="204">
        <f>+F51*(1+$H$50)</f>
        <v>573.73472000000015</v>
      </c>
      <c r="I51" s="125"/>
      <c r="J51" s="204">
        <f>+H51*(1+$J$50)</f>
        <v>596.68410880000022</v>
      </c>
      <c r="K51" s="125"/>
      <c r="L51" s="204">
        <f>+J51*(1+$L$50)</f>
        <v>620.5514731520002</v>
      </c>
      <c r="M51" s="125"/>
      <c r="N51" s="204">
        <f>+L51*(1+$N$50)</f>
        <v>645.37353207808019</v>
      </c>
    </row>
    <row r="52" spans="1:14" x14ac:dyDescent="0.25">
      <c r="B52" s="88"/>
      <c r="C52" s="203"/>
      <c r="D52" s="125" t="s">
        <v>80</v>
      </c>
      <c r="E52" s="125"/>
      <c r="F52" s="221">
        <f>795.7*1.04</f>
        <v>827.52800000000002</v>
      </c>
      <c r="G52" s="125"/>
      <c r="H52" s="204">
        <f>+F52*(1+$H$50)</f>
        <v>860.62912000000006</v>
      </c>
      <c r="I52" s="125"/>
      <c r="J52" s="204">
        <f>+H52*(1+$J$50)</f>
        <v>895.05428480000012</v>
      </c>
      <c r="K52" s="125"/>
      <c r="L52" s="204">
        <f>+J52*(1+$L$50)</f>
        <v>930.85645619200011</v>
      </c>
      <c r="M52" s="125"/>
      <c r="N52" s="204">
        <f>+L52*(1+$N$50)</f>
        <v>968.09071443968014</v>
      </c>
    </row>
    <row r="53" spans="1:14" x14ac:dyDescent="0.25">
      <c r="B53" s="88"/>
      <c r="C53" s="203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</row>
    <row r="54" spans="1:14" ht="15.75" thickBot="1" x14ac:dyDescent="0.3">
      <c r="B54" s="88"/>
      <c r="C54" s="205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</row>
    <row r="55" spans="1:14" x14ac:dyDescent="0.25">
      <c r="C55" s="179"/>
    </row>
    <row r="56" spans="1:14" x14ac:dyDescent="0.25">
      <c r="C56" s="179"/>
    </row>
    <row r="57" spans="1:14" ht="29.25" customHeight="1" thickBot="1" x14ac:dyDescent="0.3">
      <c r="A57" s="139" t="s">
        <v>12</v>
      </c>
      <c r="B57" s="138" t="s">
        <v>35</v>
      </c>
      <c r="C57" s="138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</row>
    <row r="58" spans="1:14" x14ac:dyDescent="0.25">
      <c r="B58" s="88"/>
      <c r="C58" s="2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  <row r="59" spans="1:14" x14ac:dyDescent="0.25">
      <c r="B59" s="88"/>
      <c r="C59" s="123"/>
      <c r="D59" s="99" t="s">
        <v>24</v>
      </c>
      <c r="E59" s="99"/>
      <c r="F59" s="146">
        <f>+E32*F51+E35*F52</f>
        <v>0</v>
      </c>
      <c r="G59" s="146"/>
      <c r="H59" s="146">
        <f>+G32*H51+G35*H52</f>
        <v>0</v>
      </c>
      <c r="I59" s="146"/>
      <c r="J59" s="146">
        <f>+I32*J51+I35*J52</f>
        <v>0</v>
      </c>
      <c r="K59" s="146"/>
      <c r="L59" s="146">
        <f>+K32*L51+K35*L52</f>
        <v>0</v>
      </c>
      <c r="M59" s="146"/>
      <c r="N59" s="146">
        <f>+M32*N51+M35*N52</f>
        <v>0</v>
      </c>
    </row>
    <row r="60" spans="1:14" x14ac:dyDescent="0.25">
      <c r="B60" s="88"/>
      <c r="C60" s="123"/>
      <c r="D60" s="99" t="s">
        <v>104</v>
      </c>
      <c r="E60" s="99"/>
      <c r="F60" s="207">
        <f>+F32*F51+F35*F52</f>
        <v>0</v>
      </c>
      <c r="G60" s="146"/>
      <c r="H60" s="207">
        <f>+H32*H51+H35*H52</f>
        <v>0</v>
      </c>
      <c r="I60" s="146"/>
      <c r="J60" s="207">
        <f>+J32*J51+J35*J52</f>
        <v>0</v>
      </c>
      <c r="K60" s="146"/>
      <c r="L60" s="207">
        <f>+L32*L51+L35*L52</f>
        <v>0</v>
      </c>
      <c r="M60" s="146"/>
      <c r="N60" s="207">
        <f>+N32*N51+N35*N52</f>
        <v>0</v>
      </c>
    </row>
    <row r="61" spans="1:14" x14ac:dyDescent="0.25">
      <c r="B61" s="88"/>
      <c r="C61" s="123"/>
      <c r="D61" s="99" t="s">
        <v>25</v>
      </c>
      <c r="E61" s="99"/>
      <c r="F61" s="117">
        <f>+F60+F59</f>
        <v>0</v>
      </c>
      <c r="G61" s="99"/>
      <c r="H61" s="117">
        <f>+H60+H59</f>
        <v>0</v>
      </c>
      <c r="I61" s="99"/>
      <c r="J61" s="117">
        <f>+J60+J59</f>
        <v>0</v>
      </c>
      <c r="K61" s="99"/>
      <c r="L61" s="117">
        <f>+L60+L59</f>
        <v>0</v>
      </c>
      <c r="M61" s="99"/>
      <c r="N61" s="117">
        <f>+N60+N59</f>
        <v>0</v>
      </c>
    </row>
    <row r="62" spans="1:14" x14ac:dyDescent="0.25">
      <c r="B62" s="88"/>
      <c r="C62" s="123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</row>
    <row r="63" spans="1:14" x14ac:dyDescent="0.25">
      <c r="B63" s="88"/>
      <c r="C63" s="123"/>
      <c r="D63" s="99" t="s">
        <v>86</v>
      </c>
      <c r="E63" s="99"/>
      <c r="F63" s="63"/>
      <c r="G63" s="47"/>
      <c r="H63" s="63"/>
      <c r="I63" s="47"/>
      <c r="J63" s="63"/>
      <c r="K63" s="47"/>
      <c r="L63" s="63"/>
      <c r="M63" s="47"/>
      <c r="N63" s="63"/>
    </row>
    <row r="64" spans="1:14" x14ac:dyDescent="0.25">
      <c r="B64" s="88"/>
      <c r="C64" s="123"/>
      <c r="D64" s="99" t="s">
        <v>71</v>
      </c>
      <c r="E64" s="99"/>
      <c r="F64" s="63"/>
      <c r="G64" s="47"/>
      <c r="H64" s="63"/>
      <c r="I64" s="47"/>
      <c r="J64" s="63"/>
      <c r="K64" s="47"/>
      <c r="L64" s="63"/>
      <c r="M64" s="47"/>
      <c r="N64" s="63"/>
    </row>
    <row r="65" spans="1:14" x14ac:dyDescent="0.25">
      <c r="B65" s="88"/>
      <c r="C65" s="123"/>
      <c r="D65" s="125" t="s">
        <v>68</v>
      </c>
      <c r="E65" s="125"/>
      <c r="F65" s="65"/>
      <c r="G65" s="54"/>
      <c r="H65" s="65"/>
      <c r="I65" s="54"/>
      <c r="J65" s="65"/>
      <c r="K65" s="54"/>
      <c r="L65" s="65"/>
      <c r="M65" s="54"/>
      <c r="N65" s="65"/>
    </row>
    <row r="66" spans="1:14" x14ac:dyDescent="0.25">
      <c r="B66" s="88"/>
      <c r="C66" s="123"/>
      <c r="D66" s="125" t="s">
        <v>69</v>
      </c>
      <c r="E66" s="125"/>
      <c r="F66" s="65"/>
      <c r="G66" s="54"/>
      <c r="H66" s="65"/>
      <c r="I66" s="54"/>
      <c r="J66" s="65"/>
      <c r="K66" s="54"/>
      <c r="L66" s="65"/>
      <c r="M66" s="54"/>
      <c r="N66" s="65"/>
    </row>
    <row r="67" spans="1:14" x14ac:dyDescent="0.25">
      <c r="B67" s="88"/>
      <c r="C67" s="123"/>
      <c r="D67" s="125" t="s">
        <v>70</v>
      </c>
      <c r="E67" s="125"/>
      <c r="F67" s="65"/>
      <c r="G67" s="54"/>
      <c r="H67" s="65"/>
      <c r="I67" s="54"/>
      <c r="J67" s="65"/>
      <c r="K67" s="54"/>
      <c r="L67" s="65"/>
      <c r="M67" s="54"/>
      <c r="N67" s="65"/>
    </row>
    <row r="68" spans="1:14" ht="15.75" thickBot="1" x14ac:dyDescent="0.3">
      <c r="B68" s="88"/>
      <c r="C68" s="123"/>
      <c r="D68" s="140" t="s">
        <v>63</v>
      </c>
      <c r="E68" s="140"/>
      <c r="F68" s="209">
        <f>SUM(F61:F67)</f>
        <v>0</v>
      </c>
      <c r="G68" s="140"/>
      <c r="H68" s="209">
        <f>SUM(H61:H67)</f>
        <v>0</v>
      </c>
      <c r="I68" s="140"/>
      <c r="J68" s="209">
        <f>SUM(J61:J67)</f>
        <v>0</v>
      </c>
      <c r="K68" s="140"/>
      <c r="L68" s="209">
        <f>SUM(L61:L67)</f>
        <v>0</v>
      </c>
      <c r="M68" s="140"/>
      <c r="N68" s="209">
        <f>SUM(N61:N67)</f>
        <v>0</v>
      </c>
    </row>
    <row r="69" spans="1:14" ht="15.75" thickBot="1" x14ac:dyDescent="0.3">
      <c r="B69" s="88"/>
      <c r="C69" s="205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</row>
    <row r="70" spans="1:14" x14ac:dyDescent="0.25">
      <c r="C70" s="179"/>
    </row>
    <row r="71" spans="1:14" x14ac:dyDescent="0.25">
      <c r="C71" s="179"/>
    </row>
    <row r="72" spans="1:14" ht="16.5" thickBot="1" x14ac:dyDescent="0.3">
      <c r="A72" s="139" t="s">
        <v>26</v>
      </c>
      <c r="B72" s="84" t="s">
        <v>27</v>
      </c>
      <c r="C72" s="210"/>
    </row>
    <row r="73" spans="1:14" ht="18.75" thickBot="1" x14ac:dyDescent="0.3">
      <c r="A73" s="135"/>
      <c r="B73" s="174"/>
      <c r="C73" s="211"/>
      <c r="D73" s="105"/>
      <c r="E73" s="236" t="s">
        <v>73</v>
      </c>
      <c r="F73" s="237"/>
      <c r="G73" s="236" t="s">
        <v>16</v>
      </c>
      <c r="H73" s="237"/>
      <c r="I73" s="236" t="s">
        <v>17</v>
      </c>
      <c r="J73" s="237"/>
      <c r="K73" s="236" t="s">
        <v>18</v>
      </c>
      <c r="L73" s="237"/>
      <c r="M73" s="236" t="s">
        <v>19</v>
      </c>
      <c r="N73" s="237"/>
    </row>
    <row r="74" spans="1:14" x14ac:dyDescent="0.25">
      <c r="C74" s="203"/>
      <c r="D74" s="212" t="s">
        <v>34</v>
      </c>
      <c r="E74" s="212"/>
      <c r="F74" s="158"/>
      <c r="G74" s="158"/>
      <c r="H74" s="158"/>
      <c r="I74" s="158"/>
      <c r="J74" s="158"/>
      <c r="K74" s="212"/>
      <c r="L74" s="158"/>
      <c r="M74" s="212"/>
      <c r="N74" s="212"/>
    </row>
    <row r="75" spans="1:14" x14ac:dyDescent="0.25">
      <c r="C75" s="203"/>
      <c r="D75" s="125" t="s">
        <v>36</v>
      </c>
      <c r="E75" s="125"/>
      <c r="F75" s="73"/>
      <c r="G75" s="212"/>
      <c r="H75" s="73"/>
      <c r="I75" s="72"/>
      <c r="J75" s="73"/>
      <c r="K75" s="54"/>
      <c r="L75" s="73"/>
      <c r="M75" s="54"/>
      <c r="N75" s="73"/>
    </row>
    <row r="76" spans="1:14" x14ac:dyDescent="0.25">
      <c r="C76" s="203"/>
      <c r="D76" s="125" t="s">
        <v>37</v>
      </c>
      <c r="E76" s="125"/>
      <c r="F76" s="74"/>
      <c r="G76" s="125"/>
      <c r="H76" s="74"/>
      <c r="I76" s="54"/>
      <c r="J76" s="74"/>
      <c r="K76" s="54"/>
      <c r="L76" s="74"/>
      <c r="M76" s="54"/>
      <c r="N76" s="74"/>
    </row>
    <row r="77" spans="1:14" x14ac:dyDescent="0.25">
      <c r="C77" s="203"/>
      <c r="D77" s="125" t="s">
        <v>39</v>
      </c>
      <c r="E77" s="125"/>
      <c r="F77" s="100">
        <f t="shared" ref="F77" si="4">+F75*0.35</f>
        <v>0</v>
      </c>
      <c r="G77" s="125"/>
      <c r="H77" s="100">
        <f t="shared" ref="H77" si="5">+H75*0.35</f>
        <v>0</v>
      </c>
      <c r="I77" s="125"/>
      <c r="J77" s="100">
        <f t="shared" ref="J77" si="6">+J75*0.35</f>
        <v>0</v>
      </c>
      <c r="K77" s="125"/>
      <c r="L77" s="100">
        <f t="shared" ref="L77" si="7">+L75*0.35</f>
        <v>0</v>
      </c>
      <c r="M77" s="125"/>
      <c r="N77" s="100">
        <f t="shared" ref="N77" si="8">+N75*0.35</f>
        <v>0</v>
      </c>
    </row>
    <row r="78" spans="1:14" x14ac:dyDescent="0.25">
      <c r="C78" s="203"/>
      <c r="D78" s="125" t="s">
        <v>38</v>
      </c>
      <c r="E78" s="125"/>
      <c r="F78" s="75"/>
      <c r="G78" s="54"/>
      <c r="H78" s="75"/>
      <c r="I78" s="54"/>
      <c r="J78" s="75"/>
      <c r="K78" s="54"/>
      <c r="L78" s="75"/>
      <c r="M78" s="54"/>
      <c r="N78" s="75"/>
    </row>
    <row r="79" spans="1:14" x14ac:dyDescent="0.25">
      <c r="C79" s="123"/>
      <c r="D79" s="125" t="s">
        <v>37</v>
      </c>
      <c r="E79" s="125"/>
      <c r="F79" s="74"/>
      <c r="G79" s="54"/>
      <c r="H79" s="74"/>
      <c r="I79" s="54"/>
      <c r="J79" s="74"/>
      <c r="K79" s="54"/>
      <c r="L79" s="74"/>
      <c r="M79" s="54"/>
      <c r="N79" s="74"/>
    </row>
    <row r="80" spans="1:14" x14ac:dyDescent="0.25">
      <c r="C80" s="123"/>
      <c r="D80" s="125" t="s">
        <v>39</v>
      </c>
      <c r="E80" s="125"/>
      <c r="F80" s="100">
        <f>+F78*0.22</f>
        <v>0</v>
      </c>
      <c r="G80" s="125"/>
      <c r="H80" s="100">
        <f t="shared" ref="H80" si="9">+H78*0.22</f>
        <v>0</v>
      </c>
      <c r="I80" s="125"/>
      <c r="J80" s="100">
        <f t="shared" ref="J80" si="10">+J78*0.22</f>
        <v>0</v>
      </c>
      <c r="K80" s="125"/>
      <c r="L80" s="100">
        <f t="shared" ref="L80" si="11">+L78*0.22</f>
        <v>0</v>
      </c>
      <c r="M80" s="125"/>
      <c r="N80" s="100">
        <f t="shared" ref="N80" si="12">+N78*0.22</f>
        <v>0</v>
      </c>
    </row>
    <row r="81" spans="3:14" x14ac:dyDescent="0.25">
      <c r="C81" s="123"/>
      <c r="D81" s="88"/>
      <c r="E81" s="88"/>
      <c r="F81" s="88"/>
      <c r="G81" s="125"/>
      <c r="H81" s="88"/>
      <c r="I81" s="125"/>
      <c r="J81" s="88"/>
      <c r="K81" s="88"/>
      <c r="L81" s="88"/>
      <c r="M81" s="88"/>
      <c r="N81" s="88"/>
    </row>
    <row r="82" spans="3:14" x14ac:dyDescent="0.25">
      <c r="C82" s="123"/>
      <c r="D82" s="125" t="s">
        <v>40</v>
      </c>
      <c r="E82" s="125"/>
      <c r="F82" s="75"/>
      <c r="G82" s="8"/>
      <c r="H82" s="75"/>
      <c r="I82" s="8"/>
      <c r="J82" s="75"/>
      <c r="K82" s="54"/>
      <c r="L82" s="75"/>
      <c r="M82" s="54"/>
      <c r="N82" s="75"/>
    </row>
    <row r="83" spans="3:14" x14ac:dyDescent="0.25">
      <c r="C83" s="123"/>
      <c r="D83" s="125" t="s">
        <v>37</v>
      </c>
      <c r="E83" s="125"/>
      <c r="F83" s="74"/>
      <c r="G83" s="54"/>
      <c r="H83" s="74"/>
      <c r="I83" s="54"/>
      <c r="J83" s="74"/>
      <c r="K83" s="54"/>
      <c r="L83" s="74"/>
      <c r="M83" s="54"/>
      <c r="N83" s="74"/>
    </row>
    <row r="84" spans="3:14" x14ac:dyDescent="0.25">
      <c r="C84" s="123"/>
      <c r="D84" s="125" t="s">
        <v>39</v>
      </c>
      <c r="E84" s="125"/>
      <c r="F84" s="100">
        <f>+F82*0.35</f>
        <v>0</v>
      </c>
      <c r="G84" s="125"/>
      <c r="H84" s="100">
        <f t="shared" ref="H84" si="13">+H82*0.35</f>
        <v>0</v>
      </c>
      <c r="I84" s="125"/>
      <c r="J84" s="100">
        <f t="shared" ref="J84" si="14">+J82*0.35</f>
        <v>0</v>
      </c>
      <c r="K84" s="125"/>
      <c r="L84" s="100">
        <f t="shared" ref="L84" si="15">+L82*0.35</f>
        <v>0</v>
      </c>
      <c r="M84" s="125"/>
      <c r="N84" s="100">
        <f t="shared" ref="N84" si="16">+N82*0.35</f>
        <v>0</v>
      </c>
    </row>
    <row r="85" spans="3:14" x14ac:dyDescent="0.25">
      <c r="C85" s="123"/>
      <c r="D85" s="125"/>
      <c r="E85" s="125"/>
      <c r="F85" s="88"/>
      <c r="G85" s="125"/>
      <c r="H85" s="88"/>
      <c r="I85" s="125"/>
      <c r="J85" s="88"/>
      <c r="K85" s="125"/>
      <c r="L85" s="88"/>
      <c r="M85" s="125"/>
      <c r="N85" s="88"/>
    </row>
    <row r="86" spans="3:14" x14ac:dyDescent="0.25">
      <c r="C86" s="123"/>
      <c r="D86" s="125" t="s">
        <v>46</v>
      </c>
      <c r="E86" s="125"/>
      <c r="F86" s="65"/>
      <c r="G86" s="54"/>
      <c r="H86" s="65"/>
      <c r="I86" s="54"/>
      <c r="J86" s="65"/>
      <c r="K86" s="54"/>
      <c r="L86" s="65"/>
      <c r="M86" s="54"/>
      <c r="N86" s="65"/>
    </row>
    <row r="87" spans="3:14" x14ac:dyDescent="0.25">
      <c r="C87" s="123"/>
      <c r="D87" s="125"/>
      <c r="E87" s="125"/>
      <c r="F87" s="8"/>
      <c r="G87" s="54"/>
      <c r="H87" s="8"/>
      <c r="I87" s="54"/>
      <c r="J87" s="8"/>
      <c r="K87" s="54"/>
      <c r="L87" s="8"/>
      <c r="M87" s="54"/>
      <c r="N87" s="8"/>
    </row>
    <row r="88" spans="3:14" x14ac:dyDescent="0.25">
      <c r="C88" s="123"/>
      <c r="D88" s="125" t="s">
        <v>41</v>
      </c>
      <c r="E88" s="125"/>
      <c r="F88" s="75"/>
      <c r="G88" s="54"/>
      <c r="H88" s="75"/>
      <c r="I88" s="54"/>
      <c r="J88" s="75"/>
      <c r="K88" s="54"/>
      <c r="L88" s="75"/>
      <c r="M88" s="54"/>
      <c r="N88" s="75"/>
    </row>
    <row r="89" spans="3:14" x14ac:dyDescent="0.25">
      <c r="C89" s="123"/>
      <c r="D89" s="125" t="s">
        <v>29</v>
      </c>
      <c r="E89" s="125"/>
      <c r="F89" s="75"/>
      <c r="G89" s="54"/>
      <c r="H89" s="75"/>
      <c r="I89" s="54"/>
      <c r="J89" s="75"/>
      <c r="K89" s="54"/>
      <c r="L89" s="75"/>
      <c r="M89" s="54"/>
      <c r="N89" s="75"/>
    </row>
    <row r="90" spans="3:14" x14ac:dyDescent="0.25">
      <c r="C90" s="123"/>
      <c r="D90" s="125" t="s">
        <v>42</v>
      </c>
      <c r="E90" s="125"/>
      <c r="F90" s="75"/>
      <c r="G90" s="54"/>
      <c r="H90" s="75"/>
      <c r="I90" s="54"/>
      <c r="J90" s="75"/>
      <c r="K90" s="54"/>
      <c r="L90" s="75"/>
      <c r="M90" s="54"/>
      <c r="N90" s="75"/>
    </row>
    <row r="91" spans="3:14" x14ac:dyDescent="0.25">
      <c r="C91" s="123"/>
      <c r="D91" s="125" t="s">
        <v>44</v>
      </c>
      <c r="E91" s="125"/>
      <c r="F91" s="75"/>
      <c r="G91" s="54"/>
      <c r="H91" s="75"/>
      <c r="I91" s="54"/>
      <c r="J91" s="75"/>
      <c r="K91" s="54"/>
      <c r="L91" s="75"/>
      <c r="M91" s="54"/>
      <c r="N91" s="75"/>
    </row>
    <row r="92" spans="3:14" x14ac:dyDescent="0.25">
      <c r="C92" s="123"/>
      <c r="D92" s="125" t="s">
        <v>43</v>
      </c>
      <c r="E92" s="125"/>
      <c r="F92" s="76"/>
      <c r="G92" s="54"/>
      <c r="H92" s="76"/>
      <c r="I92" s="54"/>
      <c r="J92" s="76"/>
      <c r="K92" s="54"/>
      <c r="L92" s="76"/>
      <c r="M92" s="54"/>
      <c r="N92" s="76"/>
    </row>
    <row r="93" spans="3:14" x14ac:dyDescent="0.25">
      <c r="C93" s="123"/>
      <c r="D93" s="125" t="s">
        <v>45</v>
      </c>
      <c r="E93" s="125"/>
      <c r="F93" s="119">
        <f>SUM(F75:F92)-F76-F79-F83</f>
        <v>0</v>
      </c>
      <c r="G93" s="125"/>
      <c r="H93" s="119">
        <f t="shared" ref="H93" si="17">SUM(H75:H92)-H76-H79-H83</f>
        <v>0</v>
      </c>
      <c r="I93" s="125"/>
      <c r="J93" s="119">
        <f t="shared" ref="J93" si="18">SUM(J75:J92)-J76-J79-J83</f>
        <v>0</v>
      </c>
      <c r="K93" s="125"/>
      <c r="L93" s="119">
        <f t="shared" ref="L93" si="19">SUM(L75:L92)-L76-L79-L83</f>
        <v>0</v>
      </c>
      <c r="M93" s="125"/>
      <c r="N93" s="119">
        <f t="shared" ref="N93" si="20">SUM(N75:N92)-N76-N79-N83</f>
        <v>0</v>
      </c>
    </row>
    <row r="94" spans="3:14" x14ac:dyDescent="0.25">
      <c r="C94" s="123"/>
      <c r="D94" s="88"/>
      <c r="E94" s="88"/>
      <c r="F94" s="88"/>
      <c r="G94" s="125"/>
      <c r="H94" s="88"/>
      <c r="I94" s="125"/>
      <c r="J94" s="88"/>
      <c r="K94" s="88"/>
      <c r="L94" s="88"/>
      <c r="M94" s="88"/>
      <c r="N94" s="88"/>
    </row>
    <row r="95" spans="3:14" x14ac:dyDescent="0.25">
      <c r="C95" s="123"/>
      <c r="D95" s="212" t="s">
        <v>33</v>
      </c>
      <c r="E95" s="212"/>
      <c r="F95" s="88"/>
      <c r="G95" s="88"/>
      <c r="H95" s="88"/>
      <c r="I95" s="88"/>
      <c r="J95" s="88"/>
      <c r="K95" s="212"/>
      <c r="L95" s="88"/>
      <c r="M95" s="212"/>
      <c r="N95" s="88"/>
    </row>
    <row r="96" spans="3:14" x14ac:dyDescent="0.25">
      <c r="C96" s="123"/>
      <c r="D96" s="125" t="s">
        <v>28</v>
      </c>
      <c r="E96" s="125"/>
      <c r="F96" s="75"/>
      <c r="G96" s="72"/>
      <c r="H96" s="75"/>
      <c r="I96" s="72"/>
      <c r="J96" s="75"/>
      <c r="K96" s="54"/>
      <c r="L96" s="75"/>
      <c r="M96" s="54"/>
      <c r="N96" s="75"/>
    </row>
    <row r="97" spans="1:14" x14ac:dyDescent="0.25">
      <c r="C97" s="123"/>
      <c r="D97" s="125" t="s">
        <v>29</v>
      </c>
      <c r="E97" s="125"/>
      <c r="F97" s="75"/>
      <c r="G97" s="54"/>
      <c r="H97" s="75"/>
      <c r="I97" s="54"/>
      <c r="J97" s="75"/>
      <c r="K97" s="54"/>
      <c r="L97" s="75"/>
      <c r="M97" s="54"/>
      <c r="N97" s="75"/>
    </row>
    <row r="98" spans="1:14" x14ac:dyDescent="0.25">
      <c r="C98" s="123"/>
      <c r="D98" s="125" t="s">
        <v>30</v>
      </c>
      <c r="E98" s="125"/>
      <c r="F98" s="75"/>
      <c r="G98" s="54"/>
      <c r="H98" s="75"/>
      <c r="I98" s="54"/>
      <c r="J98" s="75"/>
      <c r="K98" s="54"/>
      <c r="L98" s="75"/>
      <c r="M98" s="54"/>
      <c r="N98" s="75"/>
    </row>
    <row r="99" spans="1:14" x14ac:dyDescent="0.25">
      <c r="C99" s="123"/>
      <c r="D99" s="125" t="s">
        <v>23</v>
      </c>
      <c r="E99" s="125"/>
      <c r="F99" s="76"/>
      <c r="G99" s="54"/>
      <c r="H99" s="76"/>
      <c r="I99" s="54"/>
      <c r="J99" s="76"/>
      <c r="K99" s="54"/>
      <c r="L99" s="76"/>
      <c r="M99" s="54"/>
      <c r="N99" s="76"/>
    </row>
    <row r="100" spans="1:14" x14ac:dyDescent="0.25">
      <c r="C100" s="123"/>
      <c r="D100" s="125" t="s">
        <v>31</v>
      </c>
      <c r="E100" s="125"/>
      <c r="F100" s="88">
        <f>SUM(F96:F99)</f>
        <v>0</v>
      </c>
      <c r="G100" s="125"/>
      <c r="H100" s="88">
        <f t="shared" ref="H100" si="21">SUM(H96:H99)</f>
        <v>0</v>
      </c>
      <c r="I100" s="125"/>
      <c r="J100" s="88">
        <f t="shared" ref="J100" si="22">SUM(J96:J99)</f>
        <v>0</v>
      </c>
      <c r="K100" s="125"/>
      <c r="L100" s="88">
        <f t="shared" ref="L100" si="23">SUM(L96:L99)</f>
        <v>0</v>
      </c>
      <c r="M100" s="125"/>
      <c r="N100" s="88">
        <f t="shared" ref="N100" si="24">SUM(N96:N99)</f>
        <v>0</v>
      </c>
    </row>
    <row r="101" spans="1:14" x14ac:dyDescent="0.25">
      <c r="C101" s="123"/>
      <c r="D101" s="140" t="s">
        <v>32</v>
      </c>
      <c r="E101" s="140"/>
      <c r="F101" s="120">
        <f>+F100+F93</f>
        <v>0</v>
      </c>
      <c r="G101" s="125"/>
      <c r="H101" s="120">
        <f t="shared" ref="H101" si="25">+H100+H93</f>
        <v>0</v>
      </c>
      <c r="I101" s="125"/>
      <c r="J101" s="120">
        <f t="shared" ref="J101" si="26">+J100+J93</f>
        <v>0</v>
      </c>
      <c r="K101" s="140"/>
      <c r="L101" s="120">
        <f t="shared" ref="L101" si="27">+L100+L93</f>
        <v>0</v>
      </c>
      <c r="M101" s="140"/>
      <c r="N101" s="120">
        <f t="shared" ref="N101" si="28">+N100+N93</f>
        <v>0</v>
      </c>
    </row>
    <row r="102" spans="1:14" x14ac:dyDescent="0.25">
      <c r="C102" s="123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x14ac:dyDescent="0.25">
      <c r="C103" s="123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x14ac:dyDescent="0.25">
      <c r="C104" s="123"/>
      <c r="D104" s="213" t="s">
        <v>87</v>
      </c>
      <c r="E104" s="213"/>
      <c r="F104" s="158"/>
      <c r="G104" s="158"/>
      <c r="H104" s="158"/>
      <c r="I104" s="158"/>
      <c r="J104" s="158"/>
      <c r="K104" s="158"/>
      <c r="L104" s="158"/>
      <c r="M104" s="158"/>
      <c r="N104" s="158"/>
    </row>
    <row r="105" spans="1:14" x14ac:dyDescent="0.25">
      <c r="C105" s="123"/>
      <c r="D105" s="141" t="s">
        <v>88</v>
      </c>
      <c r="E105" s="141"/>
      <c r="F105" s="75"/>
      <c r="G105" s="77"/>
      <c r="H105" s="75"/>
      <c r="I105" s="77"/>
      <c r="J105" s="75"/>
      <c r="K105" s="77"/>
      <c r="L105" s="75"/>
      <c r="M105" s="77"/>
      <c r="N105" s="75"/>
    </row>
    <row r="106" spans="1:14" ht="15.75" thickBot="1" x14ac:dyDescent="0.3">
      <c r="C106" s="123"/>
      <c r="D106" s="140" t="s">
        <v>66</v>
      </c>
      <c r="E106" s="140"/>
      <c r="F106" s="121">
        <f>+F101-F105</f>
        <v>0</v>
      </c>
      <c r="G106" s="141"/>
      <c r="H106" s="121">
        <f>+H101-H105</f>
        <v>0</v>
      </c>
      <c r="I106" s="141"/>
      <c r="J106" s="121">
        <f>+J101-J105</f>
        <v>0</v>
      </c>
      <c r="K106" s="141"/>
      <c r="L106" s="121">
        <f>+L101-L105</f>
        <v>0</v>
      </c>
      <c r="M106" s="141"/>
      <c r="N106" s="121">
        <f>+N101-N105</f>
        <v>0</v>
      </c>
    </row>
    <row r="107" spans="1:14" s="161" customFormat="1" ht="15.75" thickBot="1" x14ac:dyDescent="0.3">
      <c r="A107" s="88"/>
      <c r="B107" s="88"/>
      <c r="C107" s="13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</row>
    <row r="108" spans="1:14" s="161" customFormat="1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s="161" customFormat="1" ht="15.75" thickBot="1" x14ac:dyDescent="0.3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s="161" customFormat="1" ht="18.75" thickBot="1" x14ac:dyDescent="0.3">
      <c r="A110" s="88"/>
      <c r="B110" s="214"/>
      <c r="C110" s="226" t="s">
        <v>77</v>
      </c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</row>
    <row r="111" spans="1:14" x14ac:dyDescent="0.25">
      <c r="B111" s="88"/>
      <c r="C111" s="122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</row>
    <row r="112" spans="1:14" x14ac:dyDescent="0.25">
      <c r="B112" s="215"/>
      <c r="C112" s="123"/>
      <c r="D112" s="124" t="s">
        <v>76</v>
      </c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2:14" x14ac:dyDescent="0.25">
      <c r="B113" s="88"/>
      <c r="C113" s="123"/>
      <c r="D113" s="125" t="s">
        <v>62</v>
      </c>
      <c r="E113" s="125"/>
      <c r="F113" s="126">
        <f>+F68</f>
        <v>0</v>
      </c>
      <c r="G113" s="125"/>
      <c r="H113" s="126">
        <f>+H68</f>
        <v>0</v>
      </c>
      <c r="I113" s="125"/>
      <c r="J113" s="126">
        <f>+J68</f>
        <v>0</v>
      </c>
      <c r="K113" s="125"/>
      <c r="L113" s="126">
        <f>+L68</f>
        <v>0</v>
      </c>
      <c r="M113" s="125"/>
      <c r="N113" s="126">
        <f>+N68</f>
        <v>0</v>
      </c>
    </row>
    <row r="114" spans="2:14" x14ac:dyDescent="0.25">
      <c r="B114" s="88"/>
      <c r="C114" s="123"/>
      <c r="D114" s="125" t="s">
        <v>64</v>
      </c>
      <c r="E114" s="125"/>
      <c r="F114" s="126">
        <f>+F101</f>
        <v>0</v>
      </c>
      <c r="G114" s="125"/>
      <c r="H114" s="126">
        <f>+H101</f>
        <v>0</v>
      </c>
      <c r="I114" s="125"/>
      <c r="J114" s="126">
        <f>+J101</f>
        <v>0</v>
      </c>
      <c r="K114" s="125"/>
      <c r="L114" s="126">
        <f>+L101</f>
        <v>0</v>
      </c>
      <c r="M114" s="125"/>
      <c r="N114" s="126">
        <f>+N101</f>
        <v>0</v>
      </c>
    </row>
    <row r="115" spans="2:14" x14ac:dyDescent="0.25">
      <c r="B115" s="88"/>
      <c r="C115" s="123"/>
      <c r="D115" s="99" t="s">
        <v>74</v>
      </c>
      <c r="E115" s="99"/>
      <c r="F115" s="126">
        <f>+F113-F114</f>
        <v>0</v>
      </c>
      <c r="G115" s="99"/>
      <c r="H115" s="126">
        <f>+H113-H114</f>
        <v>0</v>
      </c>
      <c r="I115" s="99"/>
      <c r="J115" s="126">
        <f>+J113-J114</f>
        <v>0</v>
      </c>
      <c r="K115" s="99"/>
      <c r="L115" s="126">
        <f>+L113-L114</f>
        <v>0</v>
      </c>
      <c r="M115" s="99"/>
      <c r="N115" s="126">
        <f>+N113-N114</f>
        <v>0</v>
      </c>
    </row>
    <row r="116" spans="2:14" x14ac:dyDescent="0.25">
      <c r="B116" s="88"/>
      <c r="C116" s="123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2:14" x14ac:dyDescent="0.25">
      <c r="B117" s="88"/>
      <c r="C117" s="123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2:14" x14ac:dyDescent="0.25">
      <c r="B118" s="88"/>
      <c r="C118" s="123"/>
      <c r="D118" s="128" t="s">
        <v>65</v>
      </c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</row>
    <row r="119" spans="2:14" x14ac:dyDescent="0.25">
      <c r="B119" s="215"/>
      <c r="C119" s="123"/>
      <c r="D119" s="125" t="s">
        <v>7</v>
      </c>
      <c r="E119" s="125"/>
      <c r="F119" s="119">
        <f>+F59</f>
        <v>0</v>
      </c>
      <c r="G119" s="125"/>
      <c r="H119" s="126">
        <f>+H59</f>
        <v>0</v>
      </c>
      <c r="I119" s="125"/>
      <c r="J119" s="126">
        <f>+J59</f>
        <v>0</v>
      </c>
      <c r="K119" s="125"/>
      <c r="L119" s="126">
        <f>+L59</f>
        <v>0</v>
      </c>
      <c r="M119" s="125"/>
      <c r="N119" s="126">
        <f>+N59</f>
        <v>0</v>
      </c>
    </row>
    <row r="120" spans="2:14" x14ac:dyDescent="0.25">
      <c r="B120" s="215"/>
      <c r="C120" s="123"/>
      <c r="D120" s="99" t="s">
        <v>53</v>
      </c>
      <c r="E120" s="99"/>
      <c r="F120" s="145"/>
      <c r="G120" s="99"/>
      <c r="H120" s="99"/>
      <c r="I120" s="99"/>
      <c r="J120" s="99"/>
      <c r="K120" s="99"/>
      <c r="L120" s="99"/>
      <c r="M120" s="99"/>
      <c r="N120" s="99"/>
    </row>
    <row r="121" spans="2:14" x14ac:dyDescent="0.25">
      <c r="B121" s="215"/>
      <c r="C121" s="123"/>
      <c r="D121" s="125" t="s">
        <v>21</v>
      </c>
      <c r="E121" s="125"/>
      <c r="F121" s="147">
        <f>+F65</f>
        <v>0</v>
      </c>
      <c r="G121" s="125"/>
      <c r="H121" s="125"/>
      <c r="I121" s="125"/>
      <c r="J121" s="125"/>
      <c r="K121" s="125"/>
      <c r="L121" s="125"/>
      <c r="M121" s="125"/>
      <c r="N121" s="125"/>
    </row>
    <row r="122" spans="2:14" x14ac:dyDescent="0.25">
      <c r="B122" s="88"/>
      <c r="C122" s="123"/>
      <c r="D122" s="125" t="s">
        <v>22</v>
      </c>
      <c r="E122" s="125"/>
      <c r="F122" s="147">
        <f>+F66</f>
        <v>0</v>
      </c>
      <c r="G122" s="125"/>
      <c r="H122" s="125"/>
      <c r="I122" s="125"/>
      <c r="J122" s="125"/>
      <c r="K122" s="125"/>
      <c r="L122" s="125"/>
      <c r="M122" s="125"/>
      <c r="N122" s="125"/>
    </row>
    <row r="123" spans="2:14" x14ac:dyDescent="0.25">
      <c r="B123" s="88"/>
      <c r="C123" s="123"/>
      <c r="D123" s="125" t="s">
        <v>23</v>
      </c>
      <c r="E123" s="125"/>
      <c r="F123" s="148">
        <f>+F67</f>
        <v>0</v>
      </c>
      <c r="G123" s="125"/>
      <c r="H123" s="149"/>
      <c r="I123" s="125"/>
      <c r="J123" s="149"/>
      <c r="K123" s="125"/>
      <c r="L123" s="149"/>
      <c r="M123" s="125"/>
      <c r="N123" s="149"/>
    </row>
    <row r="124" spans="2:14" x14ac:dyDescent="0.25">
      <c r="B124" s="88"/>
      <c r="C124" s="123"/>
      <c r="D124" s="125" t="s">
        <v>62</v>
      </c>
      <c r="E124" s="125"/>
      <c r="F124" s="129">
        <f>SUM(F119:F123)</f>
        <v>0</v>
      </c>
      <c r="G124" s="125"/>
      <c r="H124" s="126">
        <f>SUM(H119:H123)</f>
        <v>0</v>
      </c>
      <c r="I124" s="125"/>
      <c r="J124" s="126">
        <f>SUM(J119:J123)</f>
        <v>0</v>
      </c>
      <c r="K124" s="125"/>
      <c r="L124" s="126">
        <f>SUM(L119:L123)</f>
        <v>0</v>
      </c>
      <c r="M124" s="125"/>
      <c r="N124" s="126">
        <f>SUM(N119:N123)</f>
        <v>0</v>
      </c>
    </row>
    <row r="125" spans="2:14" x14ac:dyDescent="0.25">
      <c r="B125" s="88"/>
      <c r="C125" s="123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</row>
    <row r="126" spans="2:14" x14ac:dyDescent="0.25">
      <c r="B126" s="88"/>
      <c r="C126" s="123"/>
      <c r="D126" s="99" t="s">
        <v>67</v>
      </c>
      <c r="E126" s="99"/>
      <c r="F126" s="146">
        <f>+F106</f>
        <v>0</v>
      </c>
      <c r="G126" s="99"/>
      <c r="H126" s="146">
        <f>+H106</f>
        <v>0</v>
      </c>
      <c r="I126" s="99"/>
      <c r="J126" s="146">
        <f>+J106</f>
        <v>0</v>
      </c>
      <c r="K126" s="99"/>
      <c r="L126" s="146">
        <f>+L106</f>
        <v>0</v>
      </c>
      <c r="M126" s="99"/>
      <c r="N126" s="146">
        <f>+N106</f>
        <v>0</v>
      </c>
    </row>
    <row r="127" spans="2:14" x14ac:dyDescent="0.25">
      <c r="B127" s="88"/>
      <c r="C127" s="12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</row>
    <row r="128" spans="2:14" ht="15.75" thickBot="1" x14ac:dyDescent="0.3">
      <c r="B128" s="88"/>
      <c r="C128" s="134" t="s">
        <v>93</v>
      </c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</row>
    <row r="130" spans="1:1" x14ac:dyDescent="0.25">
      <c r="A130" s="216"/>
    </row>
  </sheetData>
  <mergeCells count="20">
    <mergeCell ref="A1:N1"/>
    <mergeCell ref="A2:N2"/>
    <mergeCell ref="C9:C10"/>
    <mergeCell ref="C12:C14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G73:H73"/>
    <mergeCell ref="I73:J73"/>
    <mergeCell ref="K73:L73"/>
    <mergeCell ref="M73:N73"/>
    <mergeCell ref="C110:N110"/>
    <mergeCell ref="E73:F73"/>
  </mergeCells>
  <pageMargins left="0.7" right="0.7" top="0.75" bottom="0.75" header="0.3" footer="0.3"/>
  <pageSetup scale="51" fitToHeight="2" orientation="landscape" r:id="rId1"/>
  <rowBreaks count="2" manualBreakCount="2">
    <brk id="62" max="16383" man="1"/>
    <brk id="70" max="16383" man="1"/>
  </rowBreaks>
  <ignoredErrors>
    <ignoredError sqref="M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F36C-8AFE-4F41-9673-4ACF0AED140A}">
  <sheetPr>
    <tabColor theme="5" tint="0.59999389629810485"/>
  </sheetPr>
  <dimension ref="A1:K128"/>
  <sheetViews>
    <sheetView workbookViewId="0">
      <selection activeCell="K8" sqref="K8"/>
    </sheetView>
  </sheetViews>
  <sheetFormatPr defaultRowHeight="15" x14ac:dyDescent="0.25"/>
  <cols>
    <col min="1" max="1" width="12.5703125" style="4" customWidth="1"/>
    <col min="2" max="2" width="3.7109375" style="4" customWidth="1"/>
    <col min="3" max="3" width="22.85546875" style="4" customWidth="1"/>
    <col min="4" max="4" width="20.85546875" style="4" customWidth="1"/>
    <col min="5" max="5" width="18.7109375" style="4" customWidth="1"/>
    <col min="6" max="6" width="15.42578125" style="4" customWidth="1"/>
    <col min="7" max="7" width="15.5703125" style="4" customWidth="1"/>
    <col min="8" max="8" width="16.28515625" style="4" customWidth="1"/>
    <col min="9" max="9" width="14.5703125" style="4" customWidth="1"/>
    <col min="10" max="16384" width="9.140625" style="1"/>
  </cols>
  <sheetData>
    <row r="1" spans="1:11" ht="20.25" x14ac:dyDescent="0.3">
      <c r="A1" s="229" t="s">
        <v>8</v>
      </c>
      <c r="B1" s="229"/>
      <c r="C1" s="229"/>
      <c r="D1" s="229"/>
      <c r="E1" s="229"/>
      <c r="F1" s="229"/>
      <c r="G1" s="229"/>
      <c r="H1" s="229"/>
      <c r="I1" s="229"/>
      <c r="K1" s="2"/>
    </row>
    <row r="2" spans="1:11" ht="18" x14ac:dyDescent="0.25">
      <c r="A2" s="230" t="s">
        <v>72</v>
      </c>
      <c r="B2" s="230"/>
      <c r="C2" s="230"/>
      <c r="D2" s="230"/>
      <c r="E2" s="230"/>
      <c r="F2" s="230"/>
      <c r="G2" s="230"/>
      <c r="H2" s="230"/>
      <c r="I2" s="230"/>
      <c r="K2" s="3"/>
    </row>
    <row r="3" spans="1:11" ht="15.75" x14ac:dyDescent="0.25">
      <c r="A3" s="83"/>
      <c r="B3" s="83"/>
      <c r="C3" s="83"/>
      <c r="D3" s="83"/>
      <c r="E3" s="84" t="s">
        <v>127</v>
      </c>
      <c r="F3" s="83"/>
      <c r="G3" s="83"/>
      <c r="H3" s="83"/>
      <c r="I3" s="83"/>
      <c r="K3" s="3"/>
    </row>
    <row r="4" spans="1:11" ht="27.75" customHeight="1" x14ac:dyDescent="0.25">
      <c r="A4" s="83"/>
      <c r="B4" s="83"/>
      <c r="C4" s="83"/>
      <c r="D4" s="135" t="s">
        <v>79</v>
      </c>
      <c r="E4" s="235"/>
      <c r="F4" s="235"/>
      <c r="G4" s="235"/>
      <c r="H4" s="235"/>
      <c r="I4" s="235"/>
      <c r="K4" s="3"/>
    </row>
    <row r="5" spans="1:11" x14ac:dyDescent="0.25">
      <c r="A5" s="85"/>
      <c r="B5" s="83"/>
      <c r="C5" s="83"/>
      <c r="D5" s="83"/>
      <c r="E5" s="83"/>
      <c r="F5" s="83"/>
      <c r="G5" s="83"/>
      <c r="H5" s="83"/>
      <c r="I5" s="83"/>
      <c r="K5" s="3"/>
    </row>
    <row r="6" spans="1:11" ht="16.5" thickBot="1" x14ac:dyDescent="0.3">
      <c r="A6" s="222" t="s">
        <v>9</v>
      </c>
      <c r="B6" s="84" t="s">
        <v>10</v>
      </c>
      <c r="C6" s="87"/>
      <c r="D6" s="83"/>
      <c r="E6" s="83"/>
      <c r="F6" s="83"/>
      <c r="G6" s="83"/>
      <c r="H6" s="83"/>
      <c r="I6" s="83"/>
    </row>
    <row r="7" spans="1:11" s="11" customFormat="1" ht="18.75" thickBot="1" x14ac:dyDescent="0.3">
      <c r="A7" s="88"/>
      <c r="B7" s="89"/>
      <c r="C7" s="89"/>
      <c r="D7" s="89"/>
      <c r="E7" s="90" t="s">
        <v>73</v>
      </c>
      <c r="F7" s="90" t="s">
        <v>16</v>
      </c>
      <c r="G7" s="90" t="s">
        <v>17</v>
      </c>
      <c r="H7" s="90" t="s">
        <v>18</v>
      </c>
      <c r="I7" s="90" t="s">
        <v>19</v>
      </c>
      <c r="K7" s="12"/>
    </row>
    <row r="8" spans="1:11" s="11" customFormat="1" ht="36.75" thickBot="1" x14ac:dyDescent="0.3">
      <c r="A8" s="8"/>
      <c r="B8" s="9"/>
      <c r="C8" s="13" t="s">
        <v>11</v>
      </c>
      <c r="D8" s="14"/>
      <c r="E8" s="15" t="s">
        <v>78</v>
      </c>
      <c r="F8" s="15" t="s">
        <v>110</v>
      </c>
      <c r="G8" s="15" t="s">
        <v>122</v>
      </c>
      <c r="H8" s="15" t="s">
        <v>123</v>
      </c>
      <c r="I8" s="15" t="s">
        <v>128</v>
      </c>
    </row>
    <row r="9" spans="1:11" ht="38.25" customHeight="1" thickBot="1" x14ac:dyDescent="0.3">
      <c r="B9" s="16"/>
      <c r="C9" s="232" t="s">
        <v>0</v>
      </c>
      <c r="D9" s="17" t="s">
        <v>15</v>
      </c>
      <c r="E9" s="18"/>
      <c r="F9" s="18"/>
      <c r="G9" s="18"/>
      <c r="H9" s="18"/>
      <c r="I9" s="19"/>
    </row>
    <row r="10" spans="1:11" ht="18.75" thickBot="1" x14ac:dyDescent="0.3">
      <c r="B10" s="16"/>
      <c r="C10" s="233"/>
      <c r="D10" s="20" t="s">
        <v>81</v>
      </c>
      <c r="E10" s="18"/>
      <c r="F10" s="18"/>
      <c r="G10" s="18"/>
      <c r="H10" s="18"/>
      <c r="I10" s="19"/>
    </row>
    <row r="11" spans="1:11" ht="38.25" customHeight="1" thickBot="1" x14ac:dyDescent="0.3">
      <c r="B11" s="16"/>
      <c r="C11" s="234" t="s">
        <v>1</v>
      </c>
      <c r="D11" s="20" t="s">
        <v>15</v>
      </c>
      <c r="E11" s="18"/>
      <c r="F11" s="18"/>
      <c r="G11" s="18"/>
      <c r="H11" s="18"/>
      <c r="I11" s="18"/>
    </row>
    <row r="12" spans="1:11" ht="18.75" thickBot="1" x14ac:dyDescent="0.3">
      <c r="B12" s="16"/>
      <c r="C12" s="233"/>
      <c r="D12" s="20" t="s">
        <v>81</v>
      </c>
      <c r="E12" s="18"/>
      <c r="F12" s="18"/>
      <c r="G12" s="18"/>
      <c r="H12" s="18"/>
      <c r="I12" s="19"/>
    </row>
    <row r="13" spans="1:11" ht="36.75" thickBot="1" x14ac:dyDescent="0.3">
      <c r="B13" s="16"/>
      <c r="C13" s="91" t="s">
        <v>2</v>
      </c>
      <c r="D13" s="92"/>
      <c r="E13" s="93">
        <f t="shared" ref="E13:I13" si="0">SUM(E9:E12)</f>
        <v>0</v>
      </c>
      <c r="F13" s="93">
        <f t="shared" si="0"/>
        <v>0</v>
      </c>
      <c r="G13" s="93">
        <f t="shared" si="0"/>
        <v>0</v>
      </c>
      <c r="H13" s="93">
        <f t="shared" si="0"/>
        <v>0</v>
      </c>
      <c r="I13" s="94">
        <f t="shared" si="0"/>
        <v>0</v>
      </c>
    </row>
    <row r="14" spans="1:11" ht="18.75" thickBot="1" x14ac:dyDescent="0.3">
      <c r="B14" s="16"/>
      <c r="C14" s="91" t="s">
        <v>3</v>
      </c>
      <c r="D14" s="92"/>
      <c r="E14" s="95">
        <f>+E32/30</f>
        <v>0</v>
      </c>
      <c r="F14" s="95">
        <f>+F32/30</f>
        <v>0</v>
      </c>
      <c r="G14" s="95">
        <f>+G32/30</f>
        <v>0</v>
      </c>
      <c r="H14" s="95">
        <f>+H32/30</f>
        <v>0</v>
      </c>
      <c r="I14" s="96">
        <f>+I32/30</f>
        <v>0</v>
      </c>
    </row>
    <row r="15" spans="1:11" ht="18.75" thickBot="1" x14ac:dyDescent="0.3">
      <c r="B15" s="16"/>
      <c r="C15" s="91" t="s">
        <v>4</v>
      </c>
      <c r="D15" s="92"/>
      <c r="E15" s="95">
        <f>+E35/30</f>
        <v>0</v>
      </c>
      <c r="F15" s="95">
        <f>+F35/30</f>
        <v>0</v>
      </c>
      <c r="G15" s="95">
        <f>+G35/30</f>
        <v>0</v>
      </c>
      <c r="H15" s="95">
        <f>+H35/30</f>
        <v>0</v>
      </c>
      <c r="I15" s="96">
        <f>+I35/30</f>
        <v>0</v>
      </c>
    </row>
    <row r="16" spans="1:11" ht="18.75" thickBot="1" x14ac:dyDescent="0.3">
      <c r="B16" s="16"/>
      <c r="C16" s="91" t="s">
        <v>5</v>
      </c>
      <c r="D16" s="92"/>
      <c r="E16" s="97">
        <f>+E15+E14</f>
        <v>0</v>
      </c>
      <c r="F16" s="97">
        <f t="shared" ref="F16:I16" si="1">+F15+F14</f>
        <v>0</v>
      </c>
      <c r="G16" s="97">
        <f t="shared" si="1"/>
        <v>0</v>
      </c>
      <c r="H16" s="97">
        <f t="shared" si="1"/>
        <v>0</v>
      </c>
      <c r="I16" s="98">
        <f t="shared" si="1"/>
        <v>0</v>
      </c>
    </row>
    <row r="17" spans="1:9" ht="36.75" thickBot="1" x14ac:dyDescent="0.3">
      <c r="B17" s="16"/>
      <c r="C17" s="21" t="s">
        <v>6</v>
      </c>
      <c r="D17" s="22"/>
      <c r="E17" s="23"/>
      <c r="F17" s="23">
        <v>0</v>
      </c>
      <c r="G17" s="23"/>
      <c r="H17" s="23"/>
      <c r="I17" s="24"/>
    </row>
    <row r="20" spans="1:9" hidden="1" x14ac:dyDescent="0.25"/>
    <row r="21" spans="1:9" hidden="1" x14ac:dyDescent="0.25">
      <c r="A21" s="25" t="s">
        <v>12</v>
      </c>
      <c r="B21" s="26" t="s">
        <v>13</v>
      </c>
      <c r="E21" s="27"/>
      <c r="F21" s="27"/>
      <c r="G21" s="27"/>
      <c r="H21" s="27"/>
      <c r="I21" s="27"/>
    </row>
    <row r="22" spans="1:9" hidden="1" x14ac:dyDescent="0.25">
      <c r="A22" s="25"/>
      <c r="B22" s="26"/>
      <c r="C22" s="28" t="s">
        <v>52</v>
      </c>
      <c r="D22" s="29" t="s">
        <v>58</v>
      </c>
      <c r="E22" s="27"/>
      <c r="F22" s="27"/>
      <c r="G22" s="27"/>
      <c r="H22" s="27"/>
      <c r="I22" s="27"/>
    </row>
    <row r="23" spans="1:9" hidden="1" x14ac:dyDescent="0.25">
      <c r="A23" s="26"/>
      <c r="B23" s="26"/>
      <c r="C23" s="28" t="s">
        <v>52</v>
      </c>
      <c r="D23" s="30" t="s">
        <v>54</v>
      </c>
      <c r="E23" s="27">
        <f t="shared" ref="E23:I24" si="2">+E9</f>
        <v>0</v>
      </c>
      <c r="F23" s="31">
        <f t="shared" si="2"/>
        <v>0</v>
      </c>
      <c r="G23" s="27">
        <f t="shared" si="2"/>
        <v>0</v>
      </c>
      <c r="H23" s="27">
        <f t="shared" si="2"/>
        <v>0</v>
      </c>
      <c r="I23" s="27">
        <f t="shared" si="2"/>
        <v>0</v>
      </c>
    </row>
    <row r="24" spans="1:9" hidden="1" x14ac:dyDescent="0.25">
      <c r="A24" s="26"/>
      <c r="B24" s="26"/>
      <c r="C24" s="28" t="s">
        <v>52</v>
      </c>
      <c r="D24" s="30" t="s">
        <v>82</v>
      </c>
      <c r="E24" s="27">
        <f t="shared" si="2"/>
        <v>0</v>
      </c>
      <c r="F24" s="31">
        <f t="shared" si="2"/>
        <v>0</v>
      </c>
      <c r="G24" s="31">
        <f t="shared" si="2"/>
        <v>0</v>
      </c>
      <c r="H24" s="31">
        <f t="shared" si="2"/>
        <v>0</v>
      </c>
      <c r="I24" s="31">
        <f t="shared" si="2"/>
        <v>0</v>
      </c>
    </row>
    <row r="25" spans="1:9" hidden="1" x14ac:dyDescent="0.25">
      <c r="A25" s="26"/>
      <c r="B25" s="26"/>
      <c r="C25" s="28" t="s">
        <v>52</v>
      </c>
      <c r="D25" s="30"/>
      <c r="E25" s="27"/>
      <c r="F25" s="31"/>
      <c r="G25" s="27"/>
      <c r="H25" s="27"/>
      <c r="I25" s="27"/>
    </row>
    <row r="26" spans="1:9" hidden="1" x14ac:dyDescent="0.25">
      <c r="A26" s="26"/>
      <c r="B26" s="26"/>
      <c r="C26" s="28" t="s">
        <v>52</v>
      </c>
      <c r="D26" s="30" t="s">
        <v>56</v>
      </c>
      <c r="E26" s="27">
        <f t="shared" ref="E26:I27" si="3">+E11</f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</row>
    <row r="27" spans="1:9" hidden="1" x14ac:dyDescent="0.25">
      <c r="A27" s="26"/>
      <c r="B27" s="26"/>
      <c r="C27" s="28" t="s">
        <v>52</v>
      </c>
      <c r="D27" s="30" t="s">
        <v>83</v>
      </c>
      <c r="E27" s="27">
        <f t="shared" si="3"/>
        <v>0</v>
      </c>
      <c r="F27" s="31">
        <f t="shared" si="3"/>
        <v>0</v>
      </c>
      <c r="G27" s="27">
        <f t="shared" si="3"/>
        <v>0</v>
      </c>
      <c r="H27" s="31">
        <f t="shared" si="3"/>
        <v>0</v>
      </c>
      <c r="I27" s="31">
        <f t="shared" si="3"/>
        <v>0</v>
      </c>
    </row>
    <row r="28" spans="1:9" s="33" customFormat="1" hidden="1" x14ac:dyDescent="0.25">
      <c r="A28" s="32"/>
      <c r="B28" s="32"/>
      <c r="C28" s="28" t="s">
        <v>52</v>
      </c>
      <c r="D28" s="27"/>
      <c r="E28" s="27"/>
      <c r="F28" s="27"/>
      <c r="G28" s="27"/>
      <c r="H28" s="27"/>
      <c r="I28" s="27"/>
    </row>
    <row r="29" spans="1:9" s="33" customFormat="1" hidden="1" x14ac:dyDescent="0.25">
      <c r="A29" s="32"/>
      <c r="B29" s="32"/>
      <c r="C29" s="28" t="s">
        <v>52</v>
      </c>
      <c r="D29" s="34" t="s">
        <v>59</v>
      </c>
      <c r="E29" s="27"/>
      <c r="F29" s="27"/>
      <c r="G29" s="27"/>
      <c r="H29" s="27"/>
      <c r="I29" s="27"/>
    </row>
    <row r="30" spans="1:9" hidden="1" x14ac:dyDescent="0.25">
      <c r="A30" s="26"/>
      <c r="B30" s="26"/>
      <c r="C30" s="28" t="s">
        <v>52</v>
      </c>
      <c r="D30" s="30" t="s">
        <v>54</v>
      </c>
      <c r="E30" s="27">
        <f>+E23*E39</f>
        <v>0</v>
      </c>
      <c r="F30" s="27">
        <f t="shared" ref="F30:I31" si="4">+F23*y2load</f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</row>
    <row r="31" spans="1:9" hidden="1" x14ac:dyDescent="0.25">
      <c r="A31" s="26"/>
      <c r="B31" s="26"/>
      <c r="C31" s="28" t="s">
        <v>52</v>
      </c>
      <c r="D31" s="30" t="s">
        <v>82</v>
      </c>
      <c r="E31" s="27">
        <f>+E39*E24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</row>
    <row r="32" spans="1:9" hidden="1" x14ac:dyDescent="0.25">
      <c r="A32" s="26"/>
      <c r="B32" s="26"/>
      <c r="C32" s="28" t="s">
        <v>52</v>
      </c>
      <c r="D32" s="30" t="s">
        <v>55</v>
      </c>
      <c r="E32" s="35">
        <f>+E31+E30</f>
        <v>0</v>
      </c>
      <c r="F32" s="35">
        <f t="shared" ref="F32:I32" si="5">+F31+F30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</row>
    <row r="33" spans="1:9" hidden="1" x14ac:dyDescent="0.25">
      <c r="A33" s="26"/>
      <c r="B33" s="26"/>
      <c r="C33" s="28" t="s">
        <v>52</v>
      </c>
      <c r="D33" s="30" t="s">
        <v>56</v>
      </c>
      <c r="E33" s="27">
        <f>+E26*E39</f>
        <v>0</v>
      </c>
      <c r="F33" s="27">
        <f t="shared" ref="F33:I34" si="6">+F26*y2load</f>
        <v>0</v>
      </c>
      <c r="G33" s="27">
        <f t="shared" si="6"/>
        <v>0</v>
      </c>
      <c r="H33" s="27">
        <f t="shared" si="6"/>
        <v>0</v>
      </c>
      <c r="I33" s="27">
        <f t="shared" si="6"/>
        <v>0</v>
      </c>
    </row>
    <row r="34" spans="1:9" hidden="1" x14ac:dyDescent="0.25">
      <c r="A34" s="26"/>
      <c r="B34" s="26"/>
      <c r="C34" s="28" t="s">
        <v>52</v>
      </c>
      <c r="D34" s="30" t="s">
        <v>84</v>
      </c>
      <c r="E34" s="27">
        <f>+E27*E39</f>
        <v>0</v>
      </c>
      <c r="F34" s="27">
        <f t="shared" si="6"/>
        <v>0</v>
      </c>
      <c r="G34" s="27">
        <f t="shared" si="6"/>
        <v>0</v>
      </c>
      <c r="H34" s="27">
        <f t="shared" si="6"/>
        <v>0</v>
      </c>
      <c r="I34" s="27">
        <f t="shared" si="6"/>
        <v>0</v>
      </c>
    </row>
    <row r="35" spans="1:9" hidden="1" x14ac:dyDescent="0.25">
      <c r="A35" s="26"/>
      <c r="B35" s="26"/>
      <c r="C35" s="28" t="s">
        <v>52</v>
      </c>
      <c r="D35" s="30" t="s">
        <v>57</v>
      </c>
      <c r="E35" s="35">
        <f>+E34+E33</f>
        <v>0</v>
      </c>
      <c r="F35" s="35">
        <f t="shared" ref="F35:I35" si="7">+F34+F33</f>
        <v>0</v>
      </c>
      <c r="G35" s="35">
        <f t="shared" si="7"/>
        <v>0</v>
      </c>
      <c r="H35" s="35">
        <f t="shared" si="7"/>
        <v>0</v>
      </c>
      <c r="I35" s="35">
        <f t="shared" si="7"/>
        <v>0</v>
      </c>
    </row>
    <row r="36" spans="1:9" hidden="1" x14ac:dyDescent="0.25">
      <c r="A36" s="26"/>
      <c r="B36" s="26"/>
      <c r="C36" s="28" t="s">
        <v>52</v>
      </c>
      <c r="D36" s="30"/>
      <c r="E36" s="36">
        <f>+E35+E32</f>
        <v>0</v>
      </c>
      <c r="F36" s="36">
        <f>+F35+F32</f>
        <v>0</v>
      </c>
      <c r="G36" s="36">
        <f>+G35+G32</f>
        <v>0</v>
      </c>
      <c r="H36" s="36">
        <f>+H35+H32</f>
        <v>0</v>
      </c>
      <c r="I36" s="36">
        <f>+I35+I32</f>
        <v>0</v>
      </c>
    </row>
    <row r="37" spans="1:9" x14ac:dyDescent="0.25">
      <c r="A37" s="26"/>
      <c r="B37" s="26"/>
    </row>
    <row r="38" spans="1:9" ht="16.5" thickBot="1" x14ac:dyDescent="0.3">
      <c r="A38" s="37" t="s">
        <v>75</v>
      </c>
      <c r="B38" s="38" t="s">
        <v>49</v>
      </c>
      <c r="C38" s="7"/>
      <c r="F38" s="39"/>
      <c r="G38" s="39"/>
      <c r="H38" s="39"/>
      <c r="I38" s="39"/>
    </row>
    <row r="39" spans="1:9" ht="15.75" thickBot="1" x14ac:dyDescent="0.3">
      <c r="A39" s="40"/>
      <c r="C39" s="41"/>
      <c r="D39" s="42" t="s">
        <v>47</v>
      </c>
      <c r="E39" s="43">
        <v>30</v>
      </c>
      <c r="F39" s="44">
        <v>30</v>
      </c>
      <c r="G39" s="44">
        <v>30</v>
      </c>
      <c r="H39" s="44">
        <v>30</v>
      </c>
      <c r="I39" s="45">
        <v>30</v>
      </c>
    </row>
    <row r="40" spans="1:9" x14ac:dyDescent="0.25">
      <c r="A40" s="40"/>
      <c r="C40" s="46"/>
      <c r="D40" s="99" t="s">
        <v>50</v>
      </c>
      <c r="E40" s="100">
        <f>+E32</f>
        <v>0</v>
      </c>
      <c r="F40" s="100">
        <f>+F32</f>
        <v>0</v>
      </c>
      <c r="G40" s="100">
        <f>+G32</f>
        <v>0</v>
      </c>
      <c r="H40" s="100">
        <f>+H32</f>
        <v>0</v>
      </c>
      <c r="I40" s="101">
        <f>+I32</f>
        <v>0</v>
      </c>
    </row>
    <row r="41" spans="1:9" x14ac:dyDescent="0.25">
      <c r="A41" s="40"/>
      <c r="C41" s="46"/>
      <c r="D41" s="99" t="s">
        <v>51</v>
      </c>
      <c r="E41" s="100">
        <f>+E35</f>
        <v>0</v>
      </c>
      <c r="F41" s="100">
        <f>+F35</f>
        <v>0</v>
      </c>
      <c r="G41" s="100">
        <f>+G35</f>
        <v>0</v>
      </c>
      <c r="H41" s="100">
        <f>+H35</f>
        <v>0</v>
      </c>
      <c r="I41" s="101">
        <f>+I35</f>
        <v>0</v>
      </c>
    </row>
    <row r="42" spans="1:9" ht="15.75" thickBot="1" x14ac:dyDescent="0.3">
      <c r="C42" s="46"/>
      <c r="D42" s="99" t="s">
        <v>48</v>
      </c>
      <c r="E42" s="102">
        <f>+E41+E40</f>
        <v>0</v>
      </c>
      <c r="F42" s="102">
        <f t="shared" ref="F42:I42" si="8">+F41+F40</f>
        <v>0</v>
      </c>
      <c r="G42" s="102">
        <f t="shared" si="8"/>
        <v>0</v>
      </c>
      <c r="H42" s="102">
        <f t="shared" si="8"/>
        <v>0</v>
      </c>
      <c r="I42" s="103">
        <f t="shared" si="8"/>
        <v>0</v>
      </c>
    </row>
    <row r="43" spans="1:9" ht="15.75" thickBot="1" x14ac:dyDescent="0.3">
      <c r="C43" s="48"/>
      <c r="D43" s="49"/>
      <c r="E43" s="104"/>
      <c r="F43" s="104"/>
      <c r="G43" s="104"/>
      <c r="H43" s="104"/>
      <c r="I43" s="105"/>
    </row>
    <row r="44" spans="1:9" x14ac:dyDescent="0.25">
      <c r="E44" s="83"/>
      <c r="F44" s="83"/>
      <c r="G44" s="83"/>
      <c r="H44" s="83"/>
      <c r="I44" s="83"/>
    </row>
    <row r="45" spans="1:9" ht="15.75" thickBot="1" x14ac:dyDescent="0.3">
      <c r="C45" s="26" t="s">
        <v>61</v>
      </c>
      <c r="E45" s="231"/>
      <c r="F45" s="231"/>
      <c r="G45" s="231"/>
      <c r="H45" s="231"/>
      <c r="I45" s="231"/>
    </row>
    <row r="46" spans="1:9" x14ac:dyDescent="0.25">
      <c r="B46" s="8"/>
      <c r="C46" s="41"/>
      <c r="D46" s="51" t="s">
        <v>60</v>
      </c>
      <c r="E46" s="202"/>
      <c r="F46" s="202">
        <v>0.04</v>
      </c>
      <c r="G46" s="202">
        <v>0.04</v>
      </c>
      <c r="H46" s="202">
        <v>0.04</v>
      </c>
      <c r="I46" s="202">
        <v>0.04</v>
      </c>
    </row>
    <row r="47" spans="1:9" x14ac:dyDescent="0.25">
      <c r="B47" s="8"/>
      <c r="C47" s="53"/>
      <c r="D47" s="54" t="s">
        <v>14</v>
      </c>
      <c r="E47" s="108">
        <f>315.18*1.04</f>
        <v>327.78720000000004</v>
      </c>
      <c r="F47" s="109">
        <f>+E47*(1+$F$46)</f>
        <v>340.89868800000005</v>
      </c>
      <c r="G47" s="109">
        <f>+F47*(1+$G$46)</f>
        <v>354.53463552000005</v>
      </c>
      <c r="H47" s="109">
        <f>+G47*(1+$H$46)</f>
        <v>368.71602094080009</v>
      </c>
      <c r="I47" s="110">
        <f>+H47*(1+I46)</f>
        <v>383.46466177843212</v>
      </c>
    </row>
    <row r="48" spans="1:9" x14ac:dyDescent="0.25">
      <c r="B48" s="8"/>
      <c r="C48" s="53"/>
      <c r="D48" s="54" t="s">
        <v>125</v>
      </c>
      <c r="E48" s="108">
        <f>419.18*1.04</f>
        <v>435.94720000000001</v>
      </c>
      <c r="F48" s="109">
        <f>+E48*(1+$F$46)</f>
        <v>453.38508800000005</v>
      </c>
      <c r="G48" s="109">
        <f>+F48*(1+$G$46)</f>
        <v>471.52049152000006</v>
      </c>
      <c r="H48" s="109">
        <f>+G48*(1+$H$46)</f>
        <v>490.38131118080008</v>
      </c>
      <c r="I48" s="110">
        <f>+H48*(1+I46)</f>
        <v>509.99656362803211</v>
      </c>
    </row>
    <row r="49" spans="1:9" hidden="1" x14ac:dyDescent="0.25">
      <c r="B49" s="8"/>
      <c r="C49" s="53"/>
      <c r="D49" s="8"/>
      <c r="E49" s="88"/>
      <c r="F49" s="88"/>
      <c r="G49" s="88"/>
      <c r="H49" s="88"/>
      <c r="I49" s="111"/>
    </row>
    <row r="50" spans="1:9" hidden="1" x14ac:dyDescent="0.25">
      <c r="B50" s="8"/>
      <c r="C50" s="53"/>
      <c r="D50" s="54" t="s">
        <v>20</v>
      </c>
      <c r="E50" s="109"/>
      <c r="F50" s="109"/>
      <c r="G50" s="109"/>
      <c r="H50" s="109"/>
      <c r="I50" s="110"/>
    </row>
    <row r="51" spans="1:9" ht="15.75" thickBot="1" x14ac:dyDescent="0.3">
      <c r="B51" s="8"/>
      <c r="C51" s="55"/>
      <c r="D51" s="49" t="s">
        <v>108</v>
      </c>
      <c r="E51" s="104"/>
      <c r="F51" s="104"/>
      <c r="G51" s="104"/>
      <c r="H51" s="104"/>
      <c r="I51" s="105"/>
    </row>
    <row r="52" spans="1:9" x14ac:dyDescent="0.25">
      <c r="C52" s="30"/>
      <c r="E52" s="83"/>
      <c r="F52" s="83"/>
      <c r="G52" s="83"/>
      <c r="H52" s="83"/>
      <c r="I52" s="83"/>
    </row>
    <row r="53" spans="1:9" x14ac:dyDescent="0.25">
      <c r="C53" s="30"/>
      <c r="E53" s="83"/>
      <c r="F53" s="83"/>
      <c r="G53" s="83"/>
      <c r="H53" s="83"/>
      <c r="I53" s="83"/>
    </row>
    <row r="54" spans="1:9" ht="29.25" customHeight="1" thickBot="1" x14ac:dyDescent="0.3">
      <c r="A54" s="6" t="s">
        <v>12</v>
      </c>
      <c r="B54" s="38" t="s">
        <v>35</v>
      </c>
      <c r="C54" s="38"/>
      <c r="D54" s="56"/>
      <c r="E54" s="112"/>
      <c r="F54" s="112"/>
      <c r="G54" s="112"/>
      <c r="H54" s="112"/>
      <c r="I54" s="112"/>
    </row>
    <row r="55" spans="1:9" x14ac:dyDescent="0.25">
      <c r="B55" s="8"/>
      <c r="C55" s="57"/>
      <c r="D55" s="52"/>
      <c r="E55" s="106"/>
      <c r="F55" s="106"/>
      <c r="G55" s="106"/>
      <c r="H55" s="106"/>
      <c r="I55" s="107"/>
    </row>
    <row r="56" spans="1:9" x14ac:dyDescent="0.25">
      <c r="B56" s="8"/>
      <c r="C56" s="46"/>
      <c r="D56" s="47" t="s">
        <v>24</v>
      </c>
      <c r="E56" s="113">
        <f>+y1IStuit*E30+E33*y1ostuit</f>
        <v>0</v>
      </c>
      <c r="F56" s="113">
        <f>+y2istuit*F30+F33*y2ostuit</f>
        <v>0</v>
      </c>
      <c r="G56" s="113">
        <f>+y3istuit*G30+G33*y3ostuit</f>
        <v>0</v>
      </c>
      <c r="H56" s="113">
        <f>+y4istuit*H30+H33*y4ostuit</f>
        <v>0</v>
      </c>
      <c r="I56" s="114">
        <f>+y5istuit*I30+I33*y5ostuit</f>
        <v>0</v>
      </c>
    </row>
    <row r="57" spans="1:9" x14ac:dyDescent="0.25">
      <c r="B57" s="8"/>
      <c r="C57" s="46"/>
      <c r="D57" s="47" t="s">
        <v>85</v>
      </c>
      <c r="E57" s="115">
        <f>+E31*y1IStuit+E34*y1ostuit</f>
        <v>0</v>
      </c>
      <c r="F57" s="115">
        <f>+F31*y2istuit+F34*y2ostuit</f>
        <v>0</v>
      </c>
      <c r="G57" s="115">
        <f>+G31*y3istuit+G34*y3ostuit</f>
        <v>0</v>
      </c>
      <c r="H57" s="115">
        <f>+H31*y4istuit+H34*y4ostuit</f>
        <v>0</v>
      </c>
      <c r="I57" s="116">
        <f>+I31*y5istuit+I34*y5ostuit</f>
        <v>0</v>
      </c>
    </row>
    <row r="58" spans="1:9" x14ac:dyDescent="0.25">
      <c r="B58" s="8"/>
      <c r="C58" s="46"/>
      <c r="D58" s="47" t="s">
        <v>25</v>
      </c>
      <c r="E58" s="117">
        <f>+E57+E56</f>
        <v>0</v>
      </c>
      <c r="F58" s="117">
        <f t="shared" ref="F58:I58" si="9">+F57+F56</f>
        <v>0</v>
      </c>
      <c r="G58" s="117">
        <f t="shared" si="9"/>
        <v>0</v>
      </c>
      <c r="H58" s="117">
        <f t="shared" si="9"/>
        <v>0</v>
      </c>
      <c r="I58" s="118">
        <f t="shared" si="9"/>
        <v>0</v>
      </c>
    </row>
    <row r="59" spans="1:9" x14ac:dyDescent="0.25">
      <c r="B59" s="8"/>
      <c r="C59" s="46"/>
      <c r="D59" s="60"/>
      <c r="E59" s="61"/>
      <c r="F59" s="61"/>
      <c r="G59" s="61"/>
      <c r="H59" s="61"/>
      <c r="I59" s="62"/>
    </row>
    <row r="60" spans="1:9" x14ac:dyDescent="0.25">
      <c r="B60" s="8"/>
      <c r="C60" s="46"/>
      <c r="D60" s="47" t="s">
        <v>86</v>
      </c>
      <c r="E60" s="63"/>
      <c r="F60" s="63"/>
      <c r="G60" s="63"/>
      <c r="H60" s="63"/>
      <c r="I60" s="64"/>
    </row>
    <row r="61" spans="1:9" x14ac:dyDescent="0.25">
      <c r="B61" s="8"/>
      <c r="C61" s="46"/>
      <c r="D61" s="47" t="s">
        <v>71</v>
      </c>
      <c r="E61" s="63"/>
      <c r="F61" s="63"/>
      <c r="G61" s="63"/>
      <c r="H61" s="63"/>
      <c r="I61" s="64"/>
    </row>
    <row r="62" spans="1:9" hidden="1" x14ac:dyDescent="0.25">
      <c r="B62" s="8"/>
      <c r="C62" s="46"/>
      <c r="D62" s="47" t="s">
        <v>53</v>
      </c>
      <c r="E62" s="58">
        <f>+E32*cofy1</f>
        <v>0</v>
      </c>
      <c r="F62" s="58">
        <f>+F32*cofy1</f>
        <v>0</v>
      </c>
      <c r="G62" s="58">
        <f>+G32*cofy1</f>
        <v>0</v>
      </c>
      <c r="H62" s="58">
        <f>+H32*cofy1</f>
        <v>0</v>
      </c>
      <c r="I62" s="59">
        <f>+I32*cofy1</f>
        <v>0</v>
      </c>
    </row>
    <row r="63" spans="1:9" x14ac:dyDescent="0.25">
      <c r="B63" s="8"/>
      <c r="C63" s="46"/>
      <c r="D63" s="54" t="s">
        <v>68</v>
      </c>
      <c r="E63" s="65"/>
      <c r="F63" s="65"/>
      <c r="G63" s="65"/>
      <c r="H63" s="65"/>
      <c r="I63" s="66"/>
    </row>
    <row r="64" spans="1:9" x14ac:dyDescent="0.25">
      <c r="B64" s="8"/>
      <c r="C64" s="46"/>
      <c r="D64" s="54" t="s">
        <v>69</v>
      </c>
      <c r="E64" s="65"/>
      <c r="F64" s="65"/>
      <c r="G64" s="65"/>
      <c r="H64" s="65"/>
      <c r="I64" s="66"/>
    </row>
    <row r="65" spans="1:9" x14ac:dyDescent="0.25">
      <c r="B65" s="8"/>
      <c r="C65" s="46"/>
      <c r="D65" s="54" t="s">
        <v>70</v>
      </c>
      <c r="E65" s="65"/>
      <c r="F65" s="65"/>
      <c r="G65" s="65"/>
      <c r="H65" s="65"/>
      <c r="I65" s="66"/>
    </row>
    <row r="66" spans="1:9" ht="15.75" thickBot="1" x14ac:dyDescent="0.3">
      <c r="B66" s="8"/>
      <c r="C66" s="46"/>
      <c r="D66" s="67" t="s">
        <v>63</v>
      </c>
      <c r="E66" s="68">
        <f>SUM(E58:E65)</f>
        <v>0</v>
      </c>
      <c r="F66" s="68">
        <f>SUM(F58:F65)</f>
        <v>0</v>
      </c>
      <c r="G66" s="68">
        <f>SUM(G58:G65)</f>
        <v>0</v>
      </c>
      <c r="H66" s="68">
        <f>SUM(H58:H65)</f>
        <v>0</v>
      </c>
      <c r="I66" s="69">
        <f>SUM(I58:I65)</f>
        <v>0</v>
      </c>
    </row>
    <row r="67" spans="1:9" ht="15.75" thickBot="1" x14ac:dyDescent="0.3">
      <c r="B67" s="8"/>
      <c r="C67" s="55"/>
      <c r="D67" s="49"/>
      <c r="E67" s="49"/>
      <c r="F67" s="49"/>
      <c r="G67" s="49"/>
      <c r="H67" s="49"/>
      <c r="I67" s="50"/>
    </row>
    <row r="68" spans="1:9" x14ac:dyDescent="0.25">
      <c r="C68" s="30"/>
    </row>
    <row r="69" spans="1:9" x14ac:dyDescent="0.25">
      <c r="C69" s="30"/>
    </row>
    <row r="70" spans="1:9" ht="16.5" thickBot="1" x14ac:dyDescent="0.3">
      <c r="A70" s="6" t="s">
        <v>26</v>
      </c>
      <c r="B70" s="5" t="s">
        <v>27</v>
      </c>
      <c r="C70" s="70"/>
    </row>
    <row r="71" spans="1:9" ht="18.75" thickBot="1" x14ac:dyDescent="0.3">
      <c r="A71" s="25"/>
      <c r="B71" s="26"/>
      <c r="C71" s="71"/>
      <c r="D71" s="50"/>
      <c r="E71" s="10" t="s">
        <v>73</v>
      </c>
      <c r="F71" s="10" t="s">
        <v>16</v>
      </c>
      <c r="G71" s="10" t="s">
        <v>17</v>
      </c>
      <c r="H71" s="10" t="s">
        <v>18</v>
      </c>
      <c r="I71" s="10" t="s">
        <v>19</v>
      </c>
    </row>
    <row r="72" spans="1:9" x14ac:dyDescent="0.25">
      <c r="C72" s="53"/>
      <c r="D72" s="72" t="s">
        <v>34</v>
      </c>
      <c r="E72" s="52"/>
      <c r="F72" s="52"/>
      <c r="G72" s="52"/>
      <c r="H72" s="52"/>
      <c r="I72" s="52"/>
    </row>
    <row r="73" spans="1:9" x14ac:dyDescent="0.25">
      <c r="C73" s="53"/>
      <c r="D73" s="54" t="s">
        <v>36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</row>
    <row r="74" spans="1:9" x14ac:dyDescent="0.25">
      <c r="C74" s="53"/>
      <c r="D74" s="54" t="s">
        <v>37</v>
      </c>
      <c r="E74" s="74"/>
      <c r="F74" s="74"/>
      <c r="G74" s="74"/>
      <c r="H74" s="74"/>
      <c r="I74" s="74"/>
    </row>
    <row r="75" spans="1:9" x14ac:dyDescent="0.25">
      <c r="C75" s="53"/>
      <c r="D75" s="54" t="s">
        <v>39</v>
      </c>
      <c r="E75" s="100">
        <f t="shared" ref="E75:I75" si="10">+E73*0.35</f>
        <v>0</v>
      </c>
      <c r="F75" s="100">
        <f t="shared" si="10"/>
        <v>0</v>
      </c>
      <c r="G75" s="100">
        <f t="shared" si="10"/>
        <v>0</v>
      </c>
      <c r="H75" s="100">
        <f t="shared" si="10"/>
        <v>0</v>
      </c>
      <c r="I75" s="100">
        <f t="shared" si="10"/>
        <v>0</v>
      </c>
    </row>
    <row r="76" spans="1:9" x14ac:dyDescent="0.25">
      <c r="C76" s="53"/>
      <c r="D76" s="54" t="s">
        <v>38</v>
      </c>
      <c r="E76" s="75"/>
      <c r="F76" s="75"/>
      <c r="G76" s="75"/>
      <c r="H76" s="75"/>
      <c r="I76" s="75"/>
    </row>
    <row r="77" spans="1:9" x14ac:dyDescent="0.25">
      <c r="C77" s="46"/>
      <c r="D77" s="54" t="s">
        <v>37</v>
      </c>
      <c r="E77" s="74"/>
      <c r="F77" s="74"/>
      <c r="G77" s="74"/>
      <c r="H77" s="74"/>
      <c r="I77" s="74"/>
    </row>
    <row r="78" spans="1:9" x14ac:dyDescent="0.25">
      <c r="C78" s="46"/>
      <c r="D78" s="54" t="s">
        <v>39</v>
      </c>
      <c r="E78" s="100">
        <f>+E76*0.22</f>
        <v>0</v>
      </c>
      <c r="F78" s="100">
        <f t="shared" ref="F78:I78" si="11">+F76*0.22</f>
        <v>0</v>
      </c>
      <c r="G78" s="100">
        <f t="shared" si="11"/>
        <v>0</v>
      </c>
      <c r="H78" s="100">
        <f t="shared" si="11"/>
        <v>0</v>
      </c>
      <c r="I78" s="100">
        <f t="shared" si="11"/>
        <v>0</v>
      </c>
    </row>
    <row r="79" spans="1:9" x14ac:dyDescent="0.25">
      <c r="C79" s="46"/>
      <c r="D79" s="8"/>
      <c r="E79" s="8"/>
      <c r="F79" s="8"/>
      <c r="G79" s="8"/>
      <c r="H79" s="8"/>
      <c r="I79" s="8"/>
    </row>
    <row r="80" spans="1:9" x14ac:dyDescent="0.25">
      <c r="C80" s="46"/>
      <c r="D80" s="54" t="s">
        <v>40</v>
      </c>
      <c r="E80" s="75"/>
      <c r="F80" s="75"/>
      <c r="G80" s="75"/>
      <c r="H80" s="75"/>
      <c r="I80" s="75"/>
    </row>
    <row r="81" spans="3:9" x14ac:dyDescent="0.25">
      <c r="C81" s="46"/>
      <c r="D81" s="54" t="s">
        <v>37</v>
      </c>
      <c r="E81" s="74"/>
      <c r="F81" s="74"/>
      <c r="G81" s="74"/>
      <c r="H81" s="74"/>
      <c r="I81" s="74"/>
    </row>
    <row r="82" spans="3:9" x14ac:dyDescent="0.25">
      <c r="C82" s="46"/>
      <c r="D82" s="54" t="s">
        <v>39</v>
      </c>
      <c r="E82" s="100">
        <f>+E80*0.35</f>
        <v>0</v>
      </c>
      <c r="F82" s="100">
        <f t="shared" ref="F82:I82" si="12">+F80*0.35</f>
        <v>0</v>
      </c>
      <c r="G82" s="100">
        <f t="shared" si="12"/>
        <v>0</v>
      </c>
      <c r="H82" s="100">
        <f t="shared" si="12"/>
        <v>0</v>
      </c>
      <c r="I82" s="100">
        <f t="shared" si="12"/>
        <v>0</v>
      </c>
    </row>
    <row r="83" spans="3:9" x14ac:dyDescent="0.25">
      <c r="C83" s="46"/>
      <c r="D83" s="54"/>
      <c r="E83" s="8"/>
      <c r="F83" s="8"/>
      <c r="G83" s="8"/>
      <c r="H83" s="8"/>
      <c r="I83" s="8"/>
    </row>
    <row r="84" spans="3:9" x14ac:dyDescent="0.25">
      <c r="C84" s="46"/>
      <c r="D84" s="54" t="s">
        <v>46</v>
      </c>
      <c r="E84" s="65"/>
      <c r="F84" s="65"/>
      <c r="G84" s="65"/>
      <c r="H84" s="65"/>
      <c r="I84" s="65"/>
    </row>
    <row r="85" spans="3:9" x14ac:dyDescent="0.25">
      <c r="C85" s="46"/>
      <c r="D85" s="54"/>
      <c r="E85" s="8"/>
      <c r="F85" s="8"/>
      <c r="G85" s="8"/>
      <c r="H85" s="8"/>
      <c r="I85" s="8"/>
    </row>
    <row r="86" spans="3:9" x14ac:dyDescent="0.25">
      <c r="C86" s="46"/>
      <c r="D86" s="54" t="s">
        <v>41</v>
      </c>
      <c r="E86" s="75"/>
      <c r="F86" s="75"/>
      <c r="G86" s="75"/>
      <c r="H86" s="75"/>
      <c r="I86" s="75"/>
    </row>
    <row r="87" spans="3:9" x14ac:dyDescent="0.25">
      <c r="C87" s="46"/>
      <c r="D87" s="54" t="s">
        <v>29</v>
      </c>
      <c r="E87" s="75"/>
      <c r="F87" s="75"/>
      <c r="G87" s="75"/>
      <c r="H87" s="75"/>
      <c r="I87" s="75"/>
    </row>
    <row r="88" spans="3:9" x14ac:dyDescent="0.25">
      <c r="C88" s="46"/>
      <c r="D88" s="54" t="s">
        <v>42</v>
      </c>
      <c r="E88" s="75"/>
      <c r="F88" s="75"/>
      <c r="G88" s="75"/>
      <c r="H88" s="75"/>
      <c r="I88" s="75"/>
    </row>
    <row r="89" spans="3:9" x14ac:dyDescent="0.25">
      <c r="C89" s="46"/>
      <c r="D89" s="54" t="s">
        <v>44</v>
      </c>
      <c r="E89" s="75"/>
      <c r="F89" s="75"/>
      <c r="G89" s="75"/>
      <c r="H89" s="75"/>
      <c r="I89" s="75"/>
    </row>
    <row r="90" spans="3:9" x14ac:dyDescent="0.25">
      <c r="C90" s="46"/>
      <c r="D90" s="54" t="s">
        <v>43</v>
      </c>
      <c r="E90" s="76"/>
      <c r="F90" s="76"/>
      <c r="G90" s="76"/>
      <c r="H90" s="76"/>
      <c r="I90" s="76"/>
    </row>
    <row r="91" spans="3:9" x14ac:dyDescent="0.25">
      <c r="C91" s="46"/>
      <c r="D91" s="54" t="s">
        <v>45</v>
      </c>
      <c r="E91" s="119">
        <f>SUM(E73:E90)-E74-E77-E81</f>
        <v>0</v>
      </c>
      <c r="F91" s="119">
        <f t="shared" ref="F91:I91" si="13">SUM(F73:F90)-F74-F77-F81</f>
        <v>0</v>
      </c>
      <c r="G91" s="119">
        <f t="shared" si="13"/>
        <v>0</v>
      </c>
      <c r="H91" s="119">
        <f t="shared" si="13"/>
        <v>0</v>
      </c>
      <c r="I91" s="119">
        <f t="shared" si="13"/>
        <v>0</v>
      </c>
    </row>
    <row r="92" spans="3:9" x14ac:dyDescent="0.25">
      <c r="C92" s="46"/>
      <c r="D92" s="8"/>
      <c r="E92" s="8"/>
      <c r="F92" s="8"/>
      <c r="G92" s="8"/>
      <c r="H92" s="8"/>
      <c r="I92" s="8"/>
    </row>
    <row r="93" spans="3:9" x14ac:dyDescent="0.25">
      <c r="C93" s="46"/>
      <c r="D93" s="72" t="s">
        <v>33</v>
      </c>
      <c r="E93" s="8"/>
      <c r="F93" s="8"/>
      <c r="G93" s="8"/>
      <c r="H93" s="8"/>
      <c r="I93" s="8"/>
    </row>
    <row r="94" spans="3:9" x14ac:dyDescent="0.25">
      <c r="C94" s="46"/>
      <c r="D94" s="54" t="s">
        <v>28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</row>
    <row r="95" spans="3:9" x14ac:dyDescent="0.25">
      <c r="C95" s="46"/>
      <c r="D95" s="54" t="s">
        <v>29</v>
      </c>
      <c r="E95" s="75"/>
      <c r="F95" s="75"/>
      <c r="G95" s="75"/>
      <c r="H95" s="75"/>
      <c r="I95" s="75"/>
    </row>
    <row r="96" spans="3:9" x14ac:dyDescent="0.25">
      <c r="C96" s="46"/>
      <c r="D96" s="54" t="s">
        <v>30</v>
      </c>
      <c r="E96" s="75"/>
      <c r="F96" s="75"/>
      <c r="G96" s="75"/>
      <c r="H96" s="75"/>
      <c r="I96" s="75"/>
    </row>
    <row r="97" spans="1:9" x14ac:dyDescent="0.25">
      <c r="C97" s="46"/>
      <c r="D97" s="54" t="s">
        <v>23</v>
      </c>
      <c r="E97" s="76"/>
      <c r="F97" s="76"/>
      <c r="G97" s="76"/>
      <c r="H97" s="76"/>
      <c r="I97" s="76"/>
    </row>
    <row r="98" spans="1:9" x14ac:dyDescent="0.25">
      <c r="C98" s="46"/>
      <c r="D98" s="54" t="s">
        <v>31</v>
      </c>
      <c r="E98" s="129">
        <f>SUM(E94:E97)</f>
        <v>0</v>
      </c>
      <c r="F98" s="88">
        <f t="shared" ref="F98:I98" si="14">SUM(F94:F97)</f>
        <v>0</v>
      </c>
      <c r="G98" s="88">
        <f t="shared" si="14"/>
        <v>0</v>
      </c>
      <c r="H98" s="88">
        <f t="shared" si="14"/>
        <v>0</v>
      </c>
      <c r="I98" s="88">
        <f t="shared" si="14"/>
        <v>0</v>
      </c>
    </row>
    <row r="99" spans="1:9" x14ac:dyDescent="0.25">
      <c r="C99" s="46"/>
      <c r="D99" s="67" t="s">
        <v>32</v>
      </c>
      <c r="E99" s="120">
        <f>+E98+E91</f>
        <v>0</v>
      </c>
      <c r="F99" s="120">
        <f t="shared" ref="F99:I99" si="15">+F98+F91</f>
        <v>0</v>
      </c>
      <c r="G99" s="120">
        <f t="shared" si="15"/>
        <v>0</v>
      </c>
      <c r="H99" s="120">
        <f t="shared" si="15"/>
        <v>0</v>
      </c>
      <c r="I99" s="120">
        <f t="shared" si="15"/>
        <v>0</v>
      </c>
    </row>
    <row r="100" spans="1:9" x14ac:dyDescent="0.25">
      <c r="C100" s="46"/>
      <c r="D100" s="8"/>
      <c r="E100" s="88"/>
      <c r="F100" s="88"/>
      <c r="G100" s="88"/>
      <c r="H100" s="88"/>
      <c r="I100" s="88"/>
    </row>
    <row r="101" spans="1:9" x14ac:dyDescent="0.25">
      <c r="C101" s="46"/>
      <c r="D101" s="8"/>
      <c r="E101" s="88"/>
      <c r="F101" s="88"/>
      <c r="G101" s="88"/>
      <c r="H101" s="88"/>
      <c r="I101" s="88"/>
    </row>
    <row r="102" spans="1:9" x14ac:dyDescent="0.25">
      <c r="C102" s="46"/>
      <c r="D102" s="77" t="s">
        <v>87</v>
      </c>
      <c r="E102" s="88"/>
      <c r="F102" s="88"/>
      <c r="G102" s="88"/>
      <c r="H102" s="88"/>
      <c r="I102" s="88"/>
    </row>
    <row r="103" spans="1:9" x14ac:dyDescent="0.25">
      <c r="C103" s="46"/>
      <c r="D103" s="78" t="s">
        <v>88</v>
      </c>
      <c r="E103" s="79"/>
      <c r="F103" s="79"/>
      <c r="G103" s="79"/>
      <c r="H103" s="79"/>
      <c r="I103" s="79"/>
    </row>
    <row r="104" spans="1:9" ht="15.75" thickBot="1" x14ac:dyDescent="0.3">
      <c r="C104" s="46"/>
      <c r="D104" s="67" t="s">
        <v>66</v>
      </c>
      <c r="E104" s="121">
        <f>+E99-E103</f>
        <v>0</v>
      </c>
      <c r="F104" s="121">
        <f t="shared" ref="F104:I104" si="16">+F99-F103</f>
        <v>0</v>
      </c>
      <c r="G104" s="121">
        <f t="shared" si="16"/>
        <v>0</v>
      </c>
      <c r="H104" s="121">
        <f t="shared" si="16"/>
        <v>0</v>
      </c>
      <c r="I104" s="121">
        <f t="shared" si="16"/>
        <v>0</v>
      </c>
    </row>
    <row r="105" spans="1:9" s="11" customFormat="1" ht="15.75" thickBot="1" x14ac:dyDescent="0.3">
      <c r="A105" s="8"/>
      <c r="B105" s="8"/>
      <c r="C105" s="48"/>
      <c r="D105" s="49"/>
      <c r="E105" s="49"/>
      <c r="F105" s="49"/>
      <c r="G105" s="49"/>
      <c r="H105" s="49"/>
      <c r="I105" s="49"/>
    </row>
    <row r="106" spans="1:9" s="11" customFormat="1" x14ac:dyDescent="0.25">
      <c r="A106" s="8"/>
      <c r="B106" s="8"/>
      <c r="C106" s="8"/>
      <c r="D106" s="8"/>
      <c r="E106" s="8"/>
      <c r="F106" s="8"/>
      <c r="G106" s="8"/>
      <c r="H106" s="8"/>
      <c r="I106" s="8"/>
    </row>
    <row r="107" spans="1:9" s="11" customFormat="1" ht="15.75" thickBot="1" x14ac:dyDescent="0.3">
      <c r="A107" s="8"/>
      <c r="B107" s="8"/>
      <c r="C107" s="8"/>
      <c r="D107" s="8"/>
      <c r="E107" s="8"/>
      <c r="F107" s="8"/>
      <c r="G107" s="8"/>
      <c r="H107" s="8"/>
      <c r="I107" s="8"/>
    </row>
    <row r="108" spans="1:9" s="11" customFormat="1" ht="18.75" thickBot="1" x14ac:dyDescent="0.3">
      <c r="A108" s="8"/>
      <c r="B108" s="80"/>
      <c r="C108" s="226" t="s">
        <v>77</v>
      </c>
      <c r="D108" s="227"/>
      <c r="E108" s="227"/>
      <c r="F108" s="227"/>
      <c r="G108" s="227"/>
      <c r="H108" s="227"/>
      <c r="I108" s="228"/>
    </row>
    <row r="109" spans="1:9" ht="18.75" thickBot="1" x14ac:dyDescent="0.3">
      <c r="B109" s="8"/>
      <c r="C109" s="122"/>
      <c r="D109" s="106"/>
      <c r="E109" s="90" t="s">
        <v>73</v>
      </c>
      <c r="F109" s="90" t="s">
        <v>16</v>
      </c>
      <c r="G109" s="90" t="s">
        <v>17</v>
      </c>
      <c r="H109" s="90" t="s">
        <v>18</v>
      </c>
      <c r="I109" s="90" t="s">
        <v>19</v>
      </c>
    </row>
    <row r="110" spans="1:9" x14ac:dyDescent="0.25">
      <c r="B110" s="81"/>
      <c r="C110" s="123"/>
      <c r="D110" s="124" t="s">
        <v>76</v>
      </c>
      <c r="E110" s="88"/>
      <c r="F110" s="88"/>
      <c r="G110" s="88"/>
      <c r="H110" s="88"/>
      <c r="I110" s="111"/>
    </row>
    <row r="111" spans="1:9" x14ac:dyDescent="0.25">
      <c r="B111" s="8"/>
      <c r="C111" s="123"/>
      <c r="D111" s="125" t="s">
        <v>62</v>
      </c>
      <c r="E111" s="126">
        <f>+E66</f>
        <v>0</v>
      </c>
      <c r="F111" s="126">
        <f>+F66</f>
        <v>0</v>
      </c>
      <c r="G111" s="126">
        <f>+G66</f>
        <v>0</v>
      </c>
      <c r="H111" s="126">
        <f>+H66</f>
        <v>0</v>
      </c>
      <c r="I111" s="127">
        <f>+I66</f>
        <v>0</v>
      </c>
    </row>
    <row r="112" spans="1:9" x14ac:dyDescent="0.25">
      <c r="B112" s="8"/>
      <c r="C112" s="123"/>
      <c r="D112" s="125" t="s">
        <v>64</v>
      </c>
      <c r="E112" s="126">
        <f>+E99</f>
        <v>0</v>
      </c>
      <c r="F112" s="126">
        <f>+F99</f>
        <v>0</v>
      </c>
      <c r="G112" s="126">
        <f>+G99</f>
        <v>0</v>
      </c>
      <c r="H112" s="126">
        <f>+H99</f>
        <v>0</v>
      </c>
      <c r="I112" s="127">
        <f>+I99</f>
        <v>0</v>
      </c>
    </row>
    <row r="113" spans="1:9" x14ac:dyDescent="0.25">
      <c r="B113" s="8"/>
      <c r="C113" s="123"/>
      <c r="D113" s="99" t="s">
        <v>74</v>
      </c>
      <c r="E113" s="126">
        <f>+E111-E112</f>
        <v>0</v>
      </c>
      <c r="F113" s="126">
        <f t="shared" ref="F113:I113" si="17">+F111-F112</f>
        <v>0</v>
      </c>
      <c r="G113" s="126">
        <f t="shared" si="17"/>
        <v>0</v>
      </c>
      <c r="H113" s="126">
        <f t="shared" si="17"/>
        <v>0</v>
      </c>
      <c r="I113" s="127">
        <f t="shared" si="17"/>
        <v>0</v>
      </c>
    </row>
    <row r="114" spans="1:9" x14ac:dyDescent="0.25">
      <c r="B114" s="8"/>
      <c r="C114" s="123"/>
      <c r="D114" s="88"/>
      <c r="E114" s="88"/>
      <c r="F114" s="88"/>
      <c r="G114" s="88"/>
      <c r="H114" s="88"/>
      <c r="I114" s="111"/>
    </row>
    <row r="115" spans="1:9" x14ac:dyDescent="0.25">
      <c r="B115" s="8"/>
      <c r="C115" s="123"/>
      <c r="D115" s="88"/>
      <c r="E115" s="88"/>
      <c r="F115" s="88"/>
      <c r="G115" s="88"/>
      <c r="H115" s="88"/>
      <c r="I115" s="111"/>
    </row>
    <row r="116" spans="1:9" x14ac:dyDescent="0.25">
      <c r="B116" s="8"/>
      <c r="C116" s="123"/>
      <c r="D116" s="128" t="s">
        <v>65</v>
      </c>
      <c r="E116" s="88"/>
      <c r="F116" s="88"/>
      <c r="G116" s="88"/>
      <c r="H116" s="88"/>
      <c r="I116" s="111"/>
    </row>
    <row r="117" spans="1:9" x14ac:dyDescent="0.25">
      <c r="B117" s="81"/>
      <c r="C117" s="123"/>
      <c r="D117" s="125" t="s">
        <v>7</v>
      </c>
      <c r="E117" s="126">
        <f>+E56</f>
        <v>0</v>
      </c>
      <c r="F117" s="126">
        <f>+F56</f>
        <v>0</v>
      </c>
      <c r="G117" s="126">
        <f>+G56</f>
        <v>0</v>
      </c>
      <c r="H117" s="126">
        <f>+H56</f>
        <v>0</v>
      </c>
      <c r="I117" s="127">
        <f>+I56</f>
        <v>0</v>
      </c>
    </row>
    <row r="118" spans="1:9" hidden="1" x14ac:dyDescent="0.25">
      <c r="B118" s="81"/>
      <c r="C118" s="123"/>
      <c r="D118" s="99" t="s">
        <v>53</v>
      </c>
      <c r="E118" s="129">
        <f>+E30*cofy1</f>
        <v>0</v>
      </c>
      <c r="F118" s="129">
        <f>+F30*cofy1</f>
        <v>0</v>
      </c>
      <c r="G118" s="129">
        <f>+G30*cofy1</f>
        <v>0</v>
      </c>
      <c r="H118" s="129">
        <f>+H30*cofy1</f>
        <v>0</v>
      </c>
      <c r="I118" s="130">
        <f>+I30*cofy1</f>
        <v>0</v>
      </c>
    </row>
    <row r="119" spans="1:9" x14ac:dyDescent="0.25">
      <c r="B119" s="81"/>
      <c r="C119" s="123"/>
      <c r="D119" s="125" t="s">
        <v>21</v>
      </c>
      <c r="E119" s="88">
        <f t="shared" ref="E119:I121" si="18">+E63</f>
        <v>0</v>
      </c>
      <c r="F119" s="88">
        <f t="shared" si="18"/>
        <v>0</v>
      </c>
      <c r="G119" s="88">
        <f t="shared" si="18"/>
        <v>0</v>
      </c>
      <c r="H119" s="88">
        <f t="shared" si="18"/>
        <v>0</v>
      </c>
      <c r="I119" s="111">
        <f t="shared" si="18"/>
        <v>0</v>
      </c>
    </row>
    <row r="120" spans="1:9" x14ac:dyDescent="0.25">
      <c r="B120" s="8"/>
      <c r="C120" s="123"/>
      <c r="D120" s="125" t="s">
        <v>22</v>
      </c>
      <c r="E120" s="88">
        <f t="shared" si="18"/>
        <v>0</v>
      </c>
      <c r="F120" s="88">
        <f t="shared" si="18"/>
        <v>0</v>
      </c>
      <c r="G120" s="88">
        <f t="shared" si="18"/>
        <v>0</v>
      </c>
      <c r="H120" s="88">
        <f t="shared" si="18"/>
        <v>0</v>
      </c>
      <c r="I120" s="111">
        <f t="shared" si="18"/>
        <v>0</v>
      </c>
    </row>
    <row r="121" spans="1:9" x14ac:dyDescent="0.25">
      <c r="B121" s="8"/>
      <c r="C121" s="123"/>
      <c r="D121" s="125" t="s">
        <v>23</v>
      </c>
      <c r="E121" s="131">
        <f t="shared" si="18"/>
        <v>0</v>
      </c>
      <c r="F121" s="131">
        <f t="shared" si="18"/>
        <v>0</v>
      </c>
      <c r="G121" s="131">
        <f t="shared" si="18"/>
        <v>0</v>
      </c>
      <c r="H121" s="131">
        <f t="shared" si="18"/>
        <v>0</v>
      </c>
      <c r="I121" s="132">
        <f t="shared" si="18"/>
        <v>0</v>
      </c>
    </row>
    <row r="122" spans="1:9" x14ac:dyDescent="0.25">
      <c r="B122" s="8"/>
      <c r="C122" s="123"/>
      <c r="D122" s="125" t="s">
        <v>62</v>
      </c>
      <c r="E122" s="126">
        <f>SUM(E117:E121)</f>
        <v>0</v>
      </c>
      <c r="F122" s="126">
        <f>SUM(F117:F121)</f>
        <v>0</v>
      </c>
      <c r="G122" s="126">
        <f>SUM(G117:G121)</f>
        <v>0</v>
      </c>
      <c r="H122" s="126">
        <f>SUM(H117:H121)</f>
        <v>0</v>
      </c>
      <c r="I122" s="127">
        <f>SUM(I117:I121)</f>
        <v>0</v>
      </c>
    </row>
    <row r="123" spans="1:9" x14ac:dyDescent="0.25">
      <c r="B123" s="8"/>
      <c r="C123" s="123"/>
      <c r="D123" s="125"/>
      <c r="E123" s="126"/>
      <c r="F123" s="126"/>
      <c r="G123" s="126"/>
      <c r="H123" s="126"/>
      <c r="I123" s="127"/>
    </row>
    <row r="124" spans="1:9" x14ac:dyDescent="0.25">
      <c r="B124" s="8"/>
      <c r="C124" s="123"/>
      <c r="D124" s="99" t="s">
        <v>67</v>
      </c>
      <c r="E124" s="126">
        <f>+E104</f>
        <v>0</v>
      </c>
      <c r="F124" s="126">
        <f t="shared" ref="F124:I124" si="19">+F104</f>
        <v>0</v>
      </c>
      <c r="G124" s="126">
        <f t="shared" si="19"/>
        <v>0</v>
      </c>
      <c r="H124" s="126">
        <f t="shared" si="19"/>
        <v>0</v>
      </c>
      <c r="I124" s="127">
        <f t="shared" si="19"/>
        <v>0</v>
      </c>
    </row>
    <row r="125" spans="1:9" x14ac:dyDescent="0.25">
      <c r="B125" s="8"/>
      <c r="C125" s="123"/>
      <c r="D125" s="133"/>
      <c r="E125" s="88"/>
      <c r="F125" s="88"/>
      <c r="G125" s="88"/>
      <c r="H125" s="88"/>
      <c r="I125" s="111"/>
    </row>
    <row r="126" spans="1:9" ht="15.75" thickBot="1" x14ac:dyDescent="0.3">
      <c r="B126" s="8"/>
      <c r="C126" s="134" t="s">
        <v>93</v>
      </c>
      <c r="D126" s="104"/>
      <c r="E126" s="104"/>
      <c r="F126" s="104"/>
      <c r="G126" s="104"/>
      <c r="H126" s="104"/>
      <c r="I126" s="105"/>
    </row>
    <row r="128" spans="1:9" x14ac:dyDescent="0.25">
      <c r="A128" s="82"/>
    </row>
  </sheetData>
  <mergeCells count="7">
    <mergeCell ref="C108:I108"/>
    <mergeCell ref="C9:C10"/>
    <mergeCell ref="A1:I1"/>
    <mergeCell ref="A2:I2"/>
    <mergeCell ref="E4:I4"/>
    <mergeCell ref="C11:C12"/>
    <mergeCell ref="E45:I4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63F7BC7E3EE4B849EFE4D4B9EFD5E" ma:contentTypeVersion="12" ma:contentTypeDescription="Create a new document." ma:contentTypeScope="" ma:versionID="6f5e3625e9176ba12a4010cbf69c64de">
  <xsd:schema xmlns:xsd="http://www.w3.org/2001/XMLSchema" xmlns:xs="http://www.w3.org/2001/XMLSchema" xmlns:p="http://schemas.microsoft.com/office/2006/metadata/properties" xmlns:ns3="bdbdcfcf-16e0-4fa4-a38c-ca02b7f3d28b" xmlns:ns4="db2d8ec4-367c-47c2-b198-e36b1f15bc28" targetNamespace="http://schemas.microsoft.com/office/2006/metadata/properties" ma:root="true" ma:fieldsID="d087f118c525f0a5152d83e965d4abed" ns3:_="" ns4:_="">
    <xsd:import namespace="bdbdcfcf-16e0-4fa4-a38c-ca02b7f3d28b"/>
    <xsd:import namespace="db2d8ec4-367c-47c2-b198-e36b1f15bc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dcfcf-16e0-4fa4-a38c-ca02b7f3d2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d8ec4-367c-47c2-b198-e36b1f15bc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6298E-7B25-4022-B7F5-7587C01233C5}">
  <ds:schemaRefs>
    <ds:schemaRef ds:uri="http://purl.org/dc/terms/"/>
    <ds:schemaRef ds:uri="http://schemas.openxmlformats.org/package/2006/metadata/core-properties"/>
    <ds:schemaRef ds:uri="db2d8ec4-367c-47c2-b198-e36b1f15bc2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bdcfcf-16e0-4fa4-a38c-ca02b7f3d2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28B54E-76A6-4158-B18C-8D52E6946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dcfcf-16e0-4fa4-a38c-ca02b7f3d28b"/>
    <ds:schemaRef ds:uri="db2d8ec4-367c-47c2-b198-e36b1f15b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20DE7-1027-4DCC-AC3F-E4E585383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24</vt:i4>
      </vt:variant>
    </vt:vector>
  </HeadingPairs>
  <TitlesOfParts>
    <vt:vector size="28" baseType="lpstr">
      <vt:lpstr>Notes and Instructions</vt:lpstr>
      <vt:lpstr>UG and Cert</vt:lpstr>
      <vt:lpstr>GR</vt:lpstr>
      <vt:lpstr>OnLine</vt:lpstr>
      <vt:lpstr>cofy1</vt:lpstr>
      <vt:lpstr>cofy2</vt:lpstr>
      <vt:lpstr>cofy3</vt:lpstr>
      <vt:lpstr>cofy4</vt:lpstr>
      <vt:lpstr>cofy5</vt:lpstr>
      <vt:lpstr>'Notes and Instructions'!Print_Area</vt:lpstr>
      <vt:lpstr>'UG and Cert'!Print_Area</vt:lpstr>
      <vt:lpstr>GR!Print_Titles</vt:lpstr>
      <vt:lpstr>'UG and Cert'!Print_Titles</vt:lpstr>
      <vt:lpstr>y1IStuit</vt:lpstr>
      <vt:lpstr>Y1load</vt:lpstr>
      <vt:lpstr>y1ostuit</vt:lpstr>
      <vt:lpstr>y2istuit</vt:lpstr>
      <vt:lpstr>y2load</vt:lpstr>
      <vt:lpstr>y2ostuit</vt:lpstr>
      <vt:lpstr>y3istuit</vt:lpstr>
      <vt:lpstr>y3load</vt:lpstr>
      <vt:lpstr>y3ostuit</vt:lpstr>
      <vt:lpstr>y4istuit</vt:lpstr>
      <vt:lpstr>y4load</vt:lpstr>
      <vt:lpstr>y4ostuit</vt:lpstr>
      <vt:lpstr>y5istuit</vt:lpstr>
      <vt:lpstr>y5load</vt:lpstr>
      <vt:lpstr>y5ostuit</vt:lpstr>
    </vt:vector>
  </TitlesOfParts>
  <Company>Colorado Mesa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Whitney</dc:creator>
  <cp:lastModifiedBy>Sutton, Whitney</cp:lastModifiedBy>
  <cp:lastPrinted>2021-08-27T20:12:25Z</cp:lastPrinted>
  <dcterms:created xsi:type="dcterms:W3CDTF">2016-05-25T15:18:20Z</dcterms:created>
  <dcterms:modified xsi:type="dcterms:W3CDTF">2022-11-08T17:57:44Z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0x010100B4463F7BC7E3EE4B849EFE4D4B9EFD5E</vt:lpwstr>
  </property>
</Properties>
</file>