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2"/>
  <workbookPr/>
  <mc:AlternateContent xmlns:mc="http://schemas.openxmlformats.org/markup-compatibility/2006">
    <mc:Choice Requires="x15">
      <x15ac:absPath xmlns:x15ac="http://schemas.microsoft.com/office/spreadsheetml/2010/11/ac" url="C:\Users\rdegeus\OneDrive - Colorado Mesa University\Expense Reports\"/>
    </mc:Choice>
  </mc:AlternateContent>
  <xr:revisionPtr revIDLastSave="3" documentId="14_{26831B72-9A35-4DC2-AF78-0C7A5B1F82E7}" xr6:coauthVersionLast="36" xr6:coauthVersionMax="36" xr10:uidLastSave="{B5CA29A1-B911-4320-A239-B34878B21533}"/>
  <bookViews>
    <workbookView xWindow="0" yWindow="0" windowWidth="21600" windowHeight="10185" tabRatio="599" xr2:uid="{00000000-000D-0000-FFFF-FFFF00000000}"/>
  </bookViews>
  <sheets>
    <sheet name="Travel Expense Report" sheetId="4" r:id="rId1"/>
    <sheet name="Per Diem Calculator" sheetId="10" r:id="rId2"/>
    <sheet name="Add Roster Here" sheetId="7" r:id="rId3"/>
    <sheet name="Post-Travel Instructions" sheetId="8" r:id="rId4"/>
    <sheet name="Receipt Examples" sheetId="9" r:id="rId5"/>
    <sheet name="Instructions for Blanket Travel" sheetId="6" r:id="rId6"/>
    <sheet name="Instructions for Non-Blanket" sheetId="5" r:id="rId7"/>
  </sheets>
  <definedNames>
    <definedName name="_xlnm.Print_Area" localSheetId="3">'Post-Travel Instructions'!$A$1:$O$48</definedName>
    <definedName name="_xlnm.Print_Area" localSheetId="0">'Travel Expense Report'!$A$1:$K$47</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22" i="10" l="1"/>
  <c r="K24" i="10"/>
  <c r="K20" i="10"/>
  <c r="E4" i="10"/>
  <c r="Z27" i="10"/>
  <c r="Z28" i="10"/>
  <c r="Z29" i="10"/>
  <c r="Z26" i="10"/>
  <c r="Z25" i="10"/>
  <c r="Y29" i="10"/>
  <c r="Y27" i="10"/>
  <c r="Y28" i="10"/>
  <c r="Y26" i="10"/>
  <c r="Y25" i="10"/>
  <c r="Y18" i="10"/>
  <c r="O12" i="10"/>
  <c r="O11" i="10"/>
  <c r="O10" i="10"/>
  <c r="O9" i="10"/>
  <c r="O8" i="10"/>
  <c r="F4" i="10" l="1"/>
  <c r="I9" i="10" l="1"/>
  <c r="G38" i="4"/>
  <c r="F76" i="4" s="1"/>
  <c r="G37" i="4"/>
  <c r="G36" i="4"/>
  <c r="F74" i="4" s="1"/>
  <c r="G35" i="4"/>
  <c r="F73" i="4" s="1"/>
  <c r="G34" i="4"/>
  <c r="F72" i="4" s="1"/>
  <c r="G33" i="4"/>
  <c r="G32" i="4"/>
  <c r="F70" i="4" s="1"/>
  <c r="G31" i="4"/>
  <c r="F69" i="4" s="1"/>
  <c r="G30" i="4"/>
  <c r="F68" i="4" s="1"/>
  <c r="G29" i="4"/>
  <c r="G28" i="4"/>
  <c r="F66" i="4" s="1"/>
  <c r="G27" i="4"/>
  <c r="F65" i="4" s="1"/>
  <c r="G26" i="4"/>
  <c r="F64" i="4" s="1"/>
  <c r="G25" i="4"/>
  <c r="F63" i="4" s="1"/>
  <c r="G24" i="4"/>
  <c r="F62" i="4" s="1"/>
  <c r="G23" i="4"/>
  <c r="F61" i="4" s="1"/>
  <c r="G22" i="4"/>
  <c r="F60" i="4" s="1"/>
  <c r="G21" i="4"/>
  <c r="F59" i="4" s="1"/>
  <c r="G20" i="4"/>
  <c r="F58" i="4" s="1"/>
  <c r="G19" i="4"/>
  <c r="F57" i="4" s="1"/>
  <c r="G18" i="4"/>
  <c r="F56" i="4" s="1"/>
  <c r="G17" i="4"/>
  <c r="F55" i="4" s="1"/>
  <c r="G16" i="4"/>
  <c r="G15" i="4"/>
  <c r="F53" i="4" s="1"/>
  <c r="G14" i="4"/>
  <c r="F52" i="4" s="1"/>
  <c r="G13" i="4"/>
  <c r="F75" i="4"/>
  <c r="I13" i="10"/>
  <c r="F67" i="4"/>
  <c r="F71" i="4"/>
  <c r="F54" i="4"/>
  <c r="E9" i="10" l="1"/>
  <c r="E13" i="10"/>
  <c r="F43" i="4" l="1"/>
  <c r="G43" i="4" s="1"/>
  <c r="W19" i="10" l="1"/>
  <c r="W20" i="10"/>
  <c r="Y19" i="10"/>
  <c r="Y20" i="10"/>
  <c r="Z20" i="10"/>
  <c r="X20" i="10"/>
  <c r="Z19" i="10"/>
  <c r="Z18" i="10"/>
  <c r="X19" i="10"/>
  <c r="X18" i="10"/>
  <c r="M8" i="4" l="1"/>
  <c r="F51" i="4"/>
  <c r="F77" i="4" s="1"/>
  <c r="H32" i="4" s="1"/>
  <c r="F24" i="10"/>
  <c r="F20" i="10"/>
  <c r="E16" i="10" l="1"/>
  <c r="X25" i="10" l="1"/>
  <c r="Z17" i="10"/>
  <c r="Z21" i="10"/>
  <c r="Y21" i="10"/>
  <c r="Y17" i="10"/>
  <c r="X21" i="10"/>
  <c r="X17" i="10"/>
  <c r="W21" i="10"/>
  <c r="W18" i="10"/>
  <c r="W17" i="10"/>
  <c r="X29" i="10"/>
  <c r="W29" i="10"/>
  <c r="X28" i="10"/>
  <c r="W28" i="10"/>
  <c r="X27" i="10"/>
  <c r="W27" i="10"/>
  <c r="X26" i="10"/>
  <c r="W26" i="10"/>
  <c r="W25" i="10"/>
  <c r="K26" i="10" l="1"/>
  <c r="I4" i="10" s="1"/>
  <c r="F10" i="4"/>
  <c r="K26" i="4" l="1"/>
  <c r="C76" i="4" l="1"/>
  <c r="Y76" i="4" s="1"/>
  <c r="D76" i="4"/>
  <c r="E76" i="4"/>
  <c r="C63" i="4"/>
  <c r="Y63" i="4" s="1"/>
  <c r="D63" i="4"/>
  <c r="E63" i="4"/>
  <c r="C64" i="4"/>
  <c r="Y64" i="4" s="1"/>
  <c r="D64" i="4"/>
  <c r="E64" i="4"/>
  <c r="C65" i="4"/>
  <c r="Y65" i="4" s="1"/>
  <c r="D65" i="4"/>
  <c r="E65" i="4"/>
  <c r="C66" i="4"/>
  <c r="Y66" i="4" s="1"/>
  <c r="D66" i="4"/>
  <c r="E66" i="4"/>
  <c r="C67" i="4"/>
  <c r="Y67" i="4" s="1"/>
  <c r="D67" i="4"/>
  <c r="E67" i="4"/>
  <c r="C68" i="4"/>
  <c r="D68" i="4"/>
  <c r="E68" i="4"/>
  <c r="C69" i="4"/>
  <c r="Y69" i="4" s="1"/>
  <c r="D69" i="4"/>
  <c r="E69" i="4"/>
  <c r="C70" i="4"/>
  <c r="Y70" i="4" s="1"/>
  <c r="D70" i="4"/>
  <c r="E70" i="4"/>
  <c r="C71" i="4"/>
  <c r="Y71" i="4" s="1"/>
  <c r="D71" i="4"/>
  <c r="E71" i="4"/>
  <c r="C72" i="4"/>
  <c r="Y72" i="4" s="1"/>
  <c r="D72" i="4"/>
  <c r="E72" i="4"/>
  <c r="C73" i="4"/>
  <c r="Y73" i="4" s="1"/>
  <c r="D73" i="4"/>
  <c r="E73" i="4"/>
  <c r="C74" i="4"/>
  <c r="Y74" i="4" s="1"/>
  <c r="D74" i="4"/>
  <c r="E74" i="4"/>
  <c r="C75" i="4"/>
  <c r="Y75" i="4" s="1"/>
  <c r="D75" i="4"/>
  <c r="E75" i="4"/>
  <c r="D62" i="4"/>
  <c r="D39" i="4"/>
  <c r="C51" i="4"/>
  <c r="D51" i="4"/>
  <c r="C52" i="4"/>
  <c r="Y52" i="4" s="1"/>
  <c r="D52" i="4"/>
  <c r="E52" i="4"/>
  <c r="C53" i="4"/>
  <c r="Y53" i="4" s="1"/>
  <c r="D53" i="4"/>
  <c r="E53" i="4"/>
  <c r="C54" i="4"/>
  <c r="Y54" i="4" s="1"/>
  <c r="D54" i="4"/>
  <c r="E54" i="4"/>
  <c r="C55" i="4"/>
  <c r="Y55" i="4" s="1"/>
  <c r="D55" i="4"/>
  <c r="E55" i="4"/>
  <c r="C56" i="4"/>
  <c r="Y56" i="4" s="1"/>
  <c r="D56" i="4"/>
  <c r="E56" i="4"/>
  <c r="C57" i="4"/>
  <c r="Y57" i="4" s="1"/>
  <c r="D57" i="4"/>
  <c r="E57" i="4"/>
  <c r="C58" i="4"/>
  <c r="Y58" i="4" s="1"/>
  <c r="D58" i="4"/>
  <c r="E58" i="4"/>
  <c r="C59" i="4"/>
  <c r="Y59" i="4" s="1"/>
  <c r="D59" i="4"/>
  <c r="E59" i="4"/>
  <c r="C60" i="4"/>
  <c r="Y60" i="4" s="1"/>
  <c r="D60" i="4"/>
  <c r="E60" i="4"/>
  <c r="C61" i="4"/>
  <c r="Y61" i="4" s="1"/>
  <c r="D61" i="4"/>
  <c r="E61" i="4"/>
  <c r="C62" i="4"/>
  <c r="Y62" i="4" s="1"/>
  <c r="E62" i="4"/>
  <c r="F44" i="4"/>
  <c r="G44" i="4" s="1"/>
  <c r="H42" i="4" s="1"/>
  <c r="E51" i="4" l="1"/>
  <c r="AN51" i="4" s="1"/>
  <c r="AB68" i="4"/>
  <c r="Y68" i="4"/>
  <c r="Y51" i="4"/>
  <c r="AB51" i="4"/>
  <c r="AH52" i="4"/>
  <c r="AL59" i="4"/>
  <c r="AJ59" i="4"/>
  <c r="AN59" i="4"/>
  <c r="AL73" i="4"/>
  <c r="AN73" i="4"/>
  <c r="AE73" i="4"/>
  <c r="AJ73" i="4"/>
  <c r="AH69" i="4"/>
  <c r="AN69" i="4"/>
  <c r="AE69" i="4"/>
  <c r="AL69" i="4"/>
  <c r="AJ69" i="4"/>
  <c r="AN65" i="4"/>
  <c r="AE65" i="4"/>
  <c r="AJ65" i="4"/>
  <c r="AL65" i="4"/>
  <c r="AN60" i="4"/>
  <c r="AJ60" i="4"/>
  <c r="AL60" i="4"/>
  <c r="AN56" i="4"/>
  <c r="AL56" i="4"/>
  <c r="AJ56" i="4"/>
  <c r="AN74" i="4"/>
  <c r="AL74" i="4"/>
  <c r="AJ74" i="4"/>
  <c r="AE74" i="4"/>
  <c r="AN66" i="4"/>
  <c r="AE66" i="4"/>
  <c r="AL66" i="4"/>
  <c r="AJ66" i="4"/>
  <c r="AE60" i="4"/>
  <c r="AL61" i="4"/>
  <c r="AN61" i="4"/>
  <c r="AJ61" i="4"/>
  <c r="AN57" i="4"/>
  <c r="AL57" i="4"/>
  <c r="AJ57" i="4"/>
  <c r="AN53" i="4"/>
  <c r="AJ53" i="4"/>
  <c r="AL53" i="4"/>
  <c r="AL75" i="4"/>
  <c r="AJ75" i="4"/>
  <c r="AN75" i="4"/>
  <c r="AE75" i="4"/>
  <c r="AL71" i="4"/>
  <c r="AJ71" i="4"/>
  <c r="AN71" i="4"/>
  <c r="AE71" i="4"/>
  <c r="AL67" i="4"/>
  <c r="AJ67" i="4"/>
  <c r="AN67" i="4"/>
  <c r="AE67" i="4"/>
  <c r="AL63" i="4"/>
  <c r="AJ63" i="4"/>
  <c r="AN63" i="4"/>
  <c r="AE63" i="4"/>
  <c r="AL55" i="4"/>
  <c r="AJ55" i="4"/>
  <c r="AN55" i="4"/>
  <c r="AN52" i="4"/>
  <c r="AL52" i="4"/>
  <c r="AJ52" i="4"/>
  <c r="AJ70" i="4"/>
  <c r="AN70" i="4"/>
  <c r="AE70" i="4"/>
  <c r="AL70" i="4"/>
  <c r="AN76" i="4"/>
  <c r="AL76" i="4"/>
  <c r="AE76" i="4"/>
  <c r="AJ76" i="4"/>
  <c r="AB55" i="4"/>
  <c r="AJ62" i="4"/>
  <c r="AN62" i="4"/>
  <c r="AL62" i="4"/>
  <c r="AJ58" i="4"/>
  <c r="AN58" i="4"/>
  <c r="AL58" i="4"/>
  <c r="AJ54" i="4"/>
  <c r="AN54" i="4"/>
  <c r="AL54" i="4"/>
  <c r="AB65" i="4"/>
  <c r="AH72" i="4"/>
  <c r="AN72" i="4"/>
  <c r="AE72" i="4"/>
  <c r="AJ72" i="4"/>
  <c r="AL72" i="4"/>
  <c r="AN68" i="4"/>
  <c r="AL68" i="4"/>
  <c r="AJ68" i="4"/>
  <c r="AE68" i="4"/>
  <c r="AH64" i="4"/>
  <c r="AN64" i="4"/>
  <c r="AE64" i="4"/>
  <c r="AL64" i="4"/>
  <c r="AJ64" i="4"/>
  <c r="AH61" i="4"/>
  <c r="AH68" i="4"/>
  <c r="AE57" i="4"/>
  <c r="AB72" i="4"/>
  <c r="AH73" i="4"/>
  <c r="AH65" i="4"/>
  <c r="AB74" i="4"/>
  <c r="AH74" i="4"/>
  <c r="AH70" i="4"/>
  <c r="AH66" i="4"/>
  <c r="AH76" i="4"/>
  <c r="AH75" i="4"/>
  <c r="AH71" i="4"/>
  <c r="AH67" i="4"/>
  <c r="AH63" i="4"/>
  <c r="AB60" i="4"/>
  <c r="AB61" i="4"/>
  <c r="AB73" i="4"/>
  <c r="AE61" i="4"/>
  <c r="AB57" i="4"/>
  <c r="AH57" i="4"/>
  <c r="AH60" i="4"/>
  <c r="AB75" i="4"/>
  <c r="AL51" i="4"/>
  <c r="AB53" i="4"/>
  <c r="AH55" i="4"/>
  <c r="AB71" i="4"/>
  <c r="AB70" i="4"/>
  <c r="AB76" i="4"/>
  <c r="AH62" i="4"/>
  <c r="AE62" i="4"/>
  <c r="AB62" i="4"/>
  <c r="AB63" i="4"/>
  <c r="AB66" i="4"/>
  <c r="AE51" i="4"/>
  <c r="AE52" i="4"/>
  <c r="AH59" i="4"/>
  <c r="AE53" i="4"/>
  <c r="AH53" i="4"/>
  <c r="AH58" i="4"/>
  <c r="AB56" i="4"/>
  <c r="AH56" i="4"/>
  <c r="AE55" i="4"/>
  <c r="AB58" i="4"/>
  <c r="AE56" i="4"/>
  <c r="AB59" i="4"/>
  <c r="AE59" i="4"/>
  <c r="AE58" i="4"/>
  <c r="D85" i="4"/>
  <c r="AB52" i="4"/>
  <c r="AH54" i="4"/>
  <c r="AE54" i="4"/>
  <c r="AB54" i="4"/>
  <c r="AJ51" i="4"/>
  <c r="AH51" i="4"/>
  <c r="AB64" i="4"/>
  <c r="AB69" i="4"/>
  <c r="AB67" i="4"/>
  <c r="E85" i="4" l="1"/>
  <c r="E39" i="4"/>
  <c r="K25" i="4"/>
  <c r="Y77" i="4"/>
  <c r="K24" i="4" s="1"/>
  <c r="AL77" i="4"/>
  <c r="K22" i="4" s="1"/>
  <c r="AH77" i="4"/>
  <c r="K19" i="4" s="1"/>
  <c r="AE77" i="4"/>
  <c r="AJ77" i="4"/>
  <c r="K21" i="4" s="1"/>
  <c r="AB77" i="4"/>
  <c r="AN77" i="4"/>
  <c r="K20" i="4" s="1"/>
  <c r="H30" i="4" l="1"/>
  <c r="K27" i="4"/>
  <c r="K23" i="4"/>
</calcChain>
</file>

<file path=xl/sharedStrings.xml><?xml version="1.0" encoding="utf-8"?>
<sst xmlns="http://schemas.openxmlformats.org/spreadsheetml/2006/main" count="1027" uniqueCount="231">
  <si>
    <t>Date</t>
  </si>
  <si>
    <t>Description</t>
  </si>
  <si>
    <t>Cost</t>
  </si>
  <si>
    <t>Mileage</t>
  </si>
  <si>
    <t>Drive Type</t>
  </si>
  <si>
    <t>2WD</t>
  </si>
  <si>
    <t>4WD</t>
  </si>
  <si>
    <t>Rate</t>
  </si>
  <si>
    <t>Address</t>
  </si>
  <si>
    <t>Purpose</t>
  </si>
  <si>
    <t>Travel Type</t>
  </si>
  <si>
    <t>Traveler</t>
  </si>
  <si>
    <t>Departure</t>
  </si>
  <si>
    <t>Time</t>
  </si>
  <si>
    <t>Return</t>
  </si>
  <si>
    <t>Prior to 5:00 AM</t>
  </si>
  <si>
    <t>After 11:00 AM</t>
  </si>
  <si>
    <t>Prior to 1:00 PM</t>
  </si>
  <si>
    <t>After 8:00 PM</t>
  </si>
  <si>
    <t>IN-STATE</t>
  </si>
  <si>
    <t>OUT-OF-STATE</t>
  </si>
  <si>
    <t>INTERNATIONAL</t>
  </si>
  <si>
    <t>T.A.#</t>
  </si>
  <si>
    <t>Actual Cost</t>
  </si>
  <si>
    <t>CMU ID#</t>
  </si>
  <si>
    <t xml:space="preserve"> Distance</t>
  </si>
  <si>
    <t>*Required Fields</t>
  </si>
  <si>
    <t xml:space="preserve">                     Colorado Mesa University</t>
  </si>
  <si>
    <t>Total Trip Expense (Actual)</t>
  </si>
  <si>
    <t>Total Trip Expense (Approved Estimate)</t>
  </si>
  <si>
    <t>Estimated Cost</t>
  </si>
  <si>
    <t>Payment Method</t>
  </si>
  <si>
    <t>Individual CMU OneCard</t>
  </si>
  <si>
    <t>Admin CMU OneCard</t>
  </si>
  <si>
    <t>Conference Fee</t>
  </si>
  <si>
    <t>Airfare</t>
  </si>
  <si>
    <t>Other Transportation</t>
  </si>
  <si>
    <t>Lodging</t>
  </si>
  <si>
    <t>Car Rental</t>
  </si>
  <si>
    <t>Parking</t>
  </si>
  <si>
    <t>Toll Fees</t>
  </si>
  <si>
    <t>Estimate Departure</t>
  </si>
  <si>
    <t>ORGN #2</t>
  </si>
  <si>
    <t>ORGN #1</t>
  </si>
  <si>
    <t>Actual Departure (Only if Different than Estimated)</t>
  </si>
  <si>
    <t>Actual Return (Only if Different than Estimated)</t>
  </si>
  <si>
    <t>Other - Type Description into Field</t>
  </si>
  <si>
    <t>Budget Information</t>
  </si>
  <si>
    <t>Per Diem</t>
  </si>
  <si>
    <t>Out of Pocket</t>
  </si>
  <si>
    <t>Fuel</t>
  </si>
  <si>
    <t>Destination</t>
  </si>
  <si>
    <t>Traveler Signature</t>
  </si>
  <si>
    <t xml:space="preserve">Description of Expenses </t>
  </si>
  <si>
    <t>Expense Summary</t>
  </si>
  <si>
    <t>Comments:</t>
  </si>
  <si>
    <t>Travel Authorization Info</t>
  </si>
  <si>
    <t>Post-Travel Info</t>
  </si>
  <si>
    <t>Traveler Instructions</t>
  </si>
  <si>
    <t>Approving Offical Instructions</t>
  </si>
  <si>
    <t>Step 1</t>
  </si>
  <si>
    <t>Step 2</t>
  </si>
  <si>
    <t>Send worksheet to your Approving Official for review and approval</t>
  </si>
  <si>
    <t>Step 3</t>
  </si>
  <si>
    <t>Review "Travel Authorization Info" section of this worksheet</t>
  </si>
  <si>
    <t>Once approved by your Approving Official, you may begin incurring expenses related to the approved trip</t>
  </si>
  <si>
    <t>Step 4</t>
  </si>
  <si>
    <t>Travel</t>
  </si>
  <si>
    <t>Step 5</t>
  </si>
  <si>
    <t xml:space="preserve">Upon completion of travel, use this same form that was submitted to your Approving Official and </t>
  </si>
  <si>
    <t>Step 6</t>
  </si>
  <si>
    <t>Allocate all travel related expenses that were charged to your CMU OneCard, upload your receipts,</t>
  </si>
  <si>
    <t>Step 7</t>
  </si>
  <si>
    <t>travel@coloradomesa.edu</t>
  </si>
  <si>
    <t xml:space="preserve">Submit this worksheet to </t>
  </si>
  <si>
    <t xml:space="preserve">If approved, please send worksheet to </t>
  </si>
  <si>
    <t>and copy the traveler on the email</t>
  </si>
  <si>
    <t>You are not be required to send this to your Approving Official</t>
  </si>
  <si>
    <t>WARNING: ACTUAL EXPENSES EXCEEDS ESTIMATE. PLEASE SEND TO APPROVING OFFICIAL FOR ADDITIONAL REVIEW</t>
  </si>
  <si>
    <t># of Travelers</t>
  </si>
  <si>
    <t>Team Meals</t>
  </si>
  <si>
    <t>CMU Issued Check</t>
  </si>
  <si>
    <t>Note: This form is intended to flow electronically via email</t>
  </si>
  <si>
    <t>Provide an approval in the body of the email</t>
  </si>
  <si>
    <t>Total</t>
  </si>
  <si>
    <t>Fill out the "Travel Authorization Info" items on the Travel Expense Report tab of this worksheet</t>
  </si>
  <si>
    <t>complete the "Post-Travel Info" section of the Travel Expense Report tab</t>
  </si>
  <si>
    <t>Instructions for Non-Blanket Travel Only</t>
  </si>
  <si>
    <t>By electronic delivery, I certify that the expenses listed on this document are incurred for University business only and that the amounts claimed herein have not and will not be reimbursed to me from any other sources</t>
  </si>
  <si>
    <t>Department Max</t>
  </si>
  <si>
    <t>ORGN #1 Amount</t>
  </si>
  <si>
    <t>ORGN #2 Amount</t>
  </si>
  <si>
    <t>CMU OneCard</t>
  </si>
  <si>
    <t>5:00 AM and 10:59 AM</t>
  </si>
  <si>
    <t>State Fleet Card</t>
  </si>
  <si>
    <t>Instructions for Blanket Travel Only</t>
  </si>
  <si>
    <t>Verify that your travel is considered part of your blanket travel</t>
  </si>
  <si>
    <t>Book expenses and complete your travel</t>
  </si>
  <si>
    <t>Fill out the "Post-Travel Info" section of the Travel Expense Report tab</t>
  </si>
  <si>
    <t xml:space="preserve">Review completed Travel Expense Report that was sent to you by the traveler once the travel is complete </t>
  </si>
  <si>
    <t>If rejected, send back to traveler with reason for rejection</t>
  </si>
  <si>
    <t>Approving Official Signature</t>
  </si>
  <si>
    <t>Mileage Calculator</t>
  </si>
  <si>
    <t>Travel Authorization</t>
  </si>
  <si>
    <t>Last Name</t>
  </si>
  <si>
    <t>First Name</t>
  </si>
  <si>
    <t>700#</t>
  </si>
  <si>
    <t>Please Add Roster to Add Roster Here Tab</t>
  </si>
  <si>
    <t>and submit allocated expenses to "Travel, Travel" to be audited and approved</t>
  </si>
  <si>
    <t>POST-TRAVEL INSTRUCTIONS</t>
  </si>
  <si>
    <t>Log on to US Bank Access Online, go to Transaction Management, Transaction List.</t>
  </si>
  <si>
    <t>PROCESS ONECARD TRANSACTIONS</t>
  </si>
  <si>
    <t>a)</t>
  </si>
  <si>
    <t>b)</t>
  </si>
  <si>
    <t>Upload transaction receipts.</t>
  </si>
  <si>
    <t>▪</t>
  </si>
  <si>
    <t>View the uploaded receipt making sure the receipt is legible.</t>
  </si>
  <si>
    <t>Receipts must be itemized.  Receipts showing payment only are not valid.</t>
  </si>
  <si>
    <t>The amount of the receipt must be the same as the amount of the transaction.</t>
  </si>
  <si>
    <t>1.</t>
  </si>
  <si>
    <t>c)</t>
  </si>
  <si>
    <t>Allocate transactions.</t>
  </si>
  <si>
    <t>Change the org if necessary.</t>
  </si>
  <si>
    <t>Change the account.</t>
  </si>
  <si>
    <t>6150  Employee Travel-In State</t>
  </si>
  <si>
    <t>6160  Employee Travel-Out of State</t>
  </si>
  <si>
    <t>6170  Employee Travel-International</t>
  </si>
  <si>
    <t>6351  Employee Travel-In State Recruiting</t>
  </si>
  <si>
    <t>6361  Employee Travel-Out of State Recruiting</t>
  </si>
  <si>
    <t>6330  Team Travel-In State</t>
  </si>
  <si>
    <t>6340  Team Travel-Out of State</t>
  </si>
  <si>
    <t>▫</t>
  </si>
  <si>
    <t>Unless told otherwise, do not use an activity code.</t>
  </si>
  <si>
    <t>d)</t>
  </si>
  <si>
    <t>Submit transactions for approval.</t>
  </si>
  <si>
    <t>All travel transactions must be submitted to "Travel, Travel" for approval.  Do not submit OneCard travel transactions to your supervisor.</t>
  </si>
  <si>
    <t>2.</t>
  </si>
  <si>
    <t>COMPLETE TRAVEL EXPENSE REPORT</t>
  </si>
  <si>
    <t>List all travel expenses on the Travel Expense Report one expense per line item.</t>
  </si>
  <si>
    <t>Use the US Bank Access Online Transaction List to ensure all OneCard transactions are listed.</t>
  </si>
  <si>
    <t>If the expense was paid using your OneCard, the payment method will be "Individual OneCard".</t>
  </si>
  <si>
    <t>If the expense was paid using another person's OneCard, the payment method will be "Admin CMU OneCard".  Let us know the name of the individual whose OneCard was used for payment.</t>
  </si>
  <si>
    <t>3.</t>
  </si>
  <si>
    <t>EMAIL TRAVEL EXPENSE REPORT</t>
  </si>
  <si>
    <t>The date on the receipt must be within the travel dates.</t>
  </si>
  <si>
    <t>Please see "Receipt Examples" tab for examples of valid receipts.</t>
  </si>
  <si>
    <t>Enter the description using the travel authorization number, city destination, and the travel dates just as they appear on the Travel Expense Report (see example to the right).</t>
  </si>
  <si>
    <t>FUEL</t>
  </si>
  <si>
    <t>AIRFARE</t>
  </si>
  <si>
    <t>LODGING</t>
  </si>
  <si>
    <t>VEHICLE RENTAL</t>
  </si>
  <si>
    <t>GROUND TRANSPORTATION</t>
  </si>
  <si>
    <t>Receipts must show:</t>
  </si>
  <si>
    <t xml:space="preserve">          Prepaid receipts are not valid documentation, we need the final receipt</t>
  </si>
  <si>
    <t>|</t>
  </si>
  <si>
    <t xml:space="preserve">          Baggage fee receipts are required</t>
  </si>
  <si>
    <t>TEAM MEALS</t>
  </si>
  <si>
    <t>The entire receipt must be visible.  Do not cut off the top, bottom, or either side.</t>
  </si>
  <si>
    <t xml:space="preserve">          Tips should be a maximum of 20% of the total, exclusive of taxes</t>
  </si>
  <si>
    <t xml:space="preserve">          Cancellation insurance and preferred seating charges are not allowable expenses</t>
  </si>
  <si>
    <t xml:space="preserve">          An estimated charge is not a valid receipt</t>
  </si>
  <si>
    <t xml:space="preserve">          No personal expenses such as meals, movies, etc.</t>
  </si>
  <si>
    <t>If  the actual travel expenses exceed the pre-approved estimate, email the completed Travel Expense Report to your supervisor for approval.  If approved, your supervisor will forward the Travel Expense to travel@coloradomesa.edu for processing.</t>
  </si>
  <si>
    <t>If you used your personal funds to pay for any travel expenses, list them one expense per line item as well.  The payment method will be "Out of Pocket".  Attach PDF formatted receipts of all out of pocket expenses to the email that you will send with your Travel Expense Report submission.</t>
  </si>
  <si>
    <r>
      <rPr>
        <b/>
        <sz val="11"/>
        <rFont val="Calibri"/>
        <family val="2"/>
        <scheme val="minor"/>
      </rPr>
      <t xml:space="preserve">PER DIEM: </t>
    </r>
    <r>
      <rPr>
        <sz val="11"/>
        <rFont val="Calibri"/>
        <family val="2"/>
        <scheme val="minor"/>
      </rPr>
      <t>If you</t>
    </r>
    <r>
      <rPr>
        <sz val="11"/>
        <color theme="1"/>
        <rFont val="Calibri"/>
        <family val="2"/>
        <scheme val="minor"/>
      </rPr>
      <t xml:space="preserve"> are requesting per diem reimbursement, we must know the city destination, travel dates and times.  If you are traveling to multiple destinations, we must know the dates and times for each location.  Providing your travel itinerary would be very helpful.  The payment method will be "Per Diem".</t>
    </r>
  </si>
  <si>
    <r>
      <rPr>
        <b/>
        <sz val="11"/>
        <rFont val="Calibri"/>
        <family val="2"/>
        <scheme val="minor"/>
      </rPr>
      <t xml:space="preserve">MILEAGE: </t>
    </r>
    <r>
      <rPr>
        <sz val="11"/>
        <rFont val="Calibri"/>
        <family val="2"/>
        <scheme val="minor"/>
      </rPr>
      <t>If yo</t>
    </r>
    <r>
      <rPr>
        <sz val="11"/>
        <color theme="1"/>
        <rFont val="Calibri"/>
        <family val="2"/>
        <scheme val="minor"/>
      </rPr>
      <t>u are requesting mileage reimbursement, use the mileage calculator toward the bottom of the Travel Expense Report.  Enter the start and end destinations in the description.  The four wheel drive rate is available from November 1st to April 1st only.  The payment method will be "Mileage".  Please be sure you are using the current year Travel Expense Report.</t>
    </r>
  </si>
  <si>
    <r>
      <rPr>
        <sz val="11"/>
        <rFont val="Calibri"/>
        <family val="2"/>
        <scheme val="minor"/>
      </rPr>
      <t>Complete OneCard transaction</t>
    </r>
    <r>
      <rPr>
        <strike/>
        <sz val="11"/>
        <rFont val="Calibri"/>
        <family val="2"/>
        <scheme val="minor"/>
      </rPr>
      <t>s</t>
    </r>
    <r>
      <rPr>
        <sz val="11"/>
        <rFont val="Calibri"/>
        <family val="2"/>
        <scheme val="minor"/>
      </rPr>
      <t xml:space="preserve"> steps prior to emailing the Travel Expense Report.</t>
    </r>
  </si>
  <si>
    <r>
      <rPr>
        <b/>
        <sz val="11"/>
        <rFont val="Calibri"/>
        <family val="2"/>
        <scheme val="minor"/>
      </rPr>
      <t xml:space="preserve">Blanket Travel: </t>
    </r>
    <r>
      <rPr>
        <sz val="11"/>
        <rFont val="Calibri"/>
        <family val="2"/>
        <scheme val="minor"/>
      </rPr>
      <t>If yo</t>
    </r>
    <r>
      <rPr>
        <sz val="11"/>
        <color theme="1"/>
        <rFont val="Calibri"/>
        <family val="2"/>
        <scheme val="minor"/>
      </rPr>
      <t>u are traveling under blanket travel authorization, email the completed Travel Expense Report to your supervisor for approval.  If approved, your supervisor will forward the Travel Expense to travel@coloradomesa.edu for processing.</t>
    </r>
  </si>
  <si>
    <r>
      <rPr>
        <b/>
        <sz val="11"/>
        <rFont val="Calibri"/>
        <family val="2"/>
        <scheme val="minor"/>
      </rPr>
      <t xml:space="preserve">Non-Blanket Travel: </t>
    </r>
    <r>
      <rPr>
        <sz val="11"/>
        <rFont val="Calibri"/>
        <family val="2"/>
        <scheme val="minor"/>
      </rPr>
      <t>If y</t>
    </r>
    <r>
      <rPr>
        <sz val="11"/>
        <color theme="1"/>
        <rFont val="Calibri"/>
        <family val="2"/>
        <scheme val="minor"/>
      </rPr>
      <t>ou are traveling under non-blanket travel authorization and the actual travel expenses are within the pre-approved estimate, email the completed Travel Expense Report to travel@coloradomesa.edu for processing.</t>
    </r>
  </si>
  <si>
    <t>6151 Faculty Supervisory Travel-In State</t>
  </si>
  <si>
    <t>6155 Student Travel-In State</t>
  </si>
  <si>
    <t>6165 Student Travel-Out of State</t>
  </si>
  <si>
    <t>6157 Non-Employee Travel-In State</t>
  </si>
  <si>
    <t>6167 Non-Employee Travel-Out of State</t>
  </si>
  <si>
    <t>6175 Student Travel-International</t>
  </si>
  <si>
    <t>Travel Advance</t>
  </si>
  <si>
    <t>1.  Date of purchase</t>
  </si>
  <si>
    <t>2.  Itemization (gallons purchased and price per gallon)</t>
  </si>
  <si>
    <t>1.  Dates of travel</t>
  </si>
  <si>
    <t>2.  Travel destinations</t>
  </si>
  <si>
    <t>3.  Name of traveler</t>
  </si>
  <si>
    <t>1.  Date</t>
  </si>
  <si>
    <t>2.  Itemization</t>
  </si>
  <si>
    <t>1.  Date of service</t>
  </si>
  <si>
    <t>2.  Location of service</t>
  </si>
  <si>
    <t>1.  Arrival and departure dates</t>
  </si>
  <si>
    <t>3.  Location</t>
  </si>
  <si>
    <t>4.  Name of Traveler</t>
  </si>
  <si>
    <t>1.  Pickup and return dates</t>
  </si>
  <si>
    <t>3.  Name of renter</t>
  </si>
  <si>
    <t>Total Reimbursable (Due from Traveler)</t>
  </si>
  <si>
    <t>Leaving Date</t>
  </si>
  <si>
    <t>Returning Date</t>
  </si>
  <si>
    <t>Total travel days</t>
  </si>
  <si>
    <t>The day you left</t>
  </si>
  <si>
    <t>Time you left</t>
  </si>
  <si>
    <t>Time you returned</t>
  </si>
  <si>
    <t>The day you returned</t>
  </si>
  <si>
    <t>You can claim</t>
  </si>
  <si>
    <t>Day you left</t>
  </si>
  <si>
    <t>Middle day(s)</t>
  </si>
  <si>
    <t>Day you returned</t>
  </si>
  <si>
    <t>Time Left</t>
  </si>
  <si>
    <t>Standard Rate</t>
  </si>
  <si>
    <t>Total Per Diem</t>
  </si>
  <si>
    <t>Breakfast</t>
  </si>
  <si>
    <t>Lunch</t>
  </si>
  <si>
    <t>Dinner</t>
  </si>
  <si>
    <t>Incidental</t>
  </si>
  <si>
    <t>High Cost Rates</t>
  </si>
  <si>
    <t>Time Returned</t>
  </si>
  <si>
    <t>Breakdown</t>
  </si>
  <si>
    <t>Max claimable</t>
  </si>
  <si>
    <t>https://www.colorado.gov/pacific/osc/travel-fiscal-rule</t>
  </si>
  <si>
    <r>
      <t>Daily Per Diem rate</t>
    </r>
    <r>
      <rPr>
        <b/>
        <sz val="8"/>
        <color rgb="FFFF0000"/>
        <rFont val="Calibri"/>
        <family val="2"/>
        <scheme val="minor"/>
      </rPr>
      <t>*</t>
    </r>
  </si>
  <si>
    <t>https://www.coloradomesa.edu/purchasing/forms.html</t>
  </si>
  <si>
    <r>
      <t xml:space="preserve">Per Diem Calculator  </t>
    </r>
    <r>
      <rPr>
        <b/>
        <sz val="14"/>
        <color theme="0"/>
        <rFont val="Calibri"/>
        <family val="2"/>
        <scheme val="minor"/>
      </rPr>
      <t xml:space="preserve">  </t>
    </r>
  </si>
  <si>
    <t>Date: (MO/DY/YR)</t>
  </si>
  <si>
    <t>For adding Admin  cardholder names to comments section</t>
  </si>
  <si>
    <t>1:00 PM and 7:59 PM</t>
  </si>
  <si>
    <r>
      <rPr>
        <sz val="11"/>
        <color rgb="FFFF0000"/>
        <rFont val="Calibri"/>
        <family val="2"/>
        <scheme val="minor"/>
      </rPr>
      <t>*</t>
    </r>
    <r>
      <rPr>
        <sz val="11"/>
        <color theme="1"/>
        <rFont val="Calibri"/>
        <family val="2"/>
        <scheme val="minor"/>
      </rPr>
      <t xml:space="preserve">Find your destination Per Diem rate at: </t>
    </r>
  </si>
  <si>
    <t>Find your Primary Destination on the spreasheet and use the corresponding M&amp;IE Rate as your Per Diem Rate.</t>
  </si>
  <si>
    <t>corresponding M&amp;IE Rate as your Per Diem Rate. If your Primary Destination and/or County is not listed,</t>
  </si>
  <si>
    <t>If your Primary Destination is not listed, find the County your Primary destination is located in and use the</t>
  </si>
  <si>
    <t xml:space="preserve">For example, the Primary Destination of a trip is to Eagle, CO. Eagle is not listed under the Primary Destination column. </t>
  </si>
  <si>
    <t>For the Colorado Mesa University link - Click the Travel drop-down menu and select Appendix A1 - Domestic CONUS Per Diem Rates for the correct time period.</t>
  </si>
  <si>
    <t>For the State of Colorado link - Click the correct year drop-down and select Appendix A1 - Domestic CONUS Per Diem Rates for the correct time period.</t>
  </si>
  <si>
    <t>use the Standard Per Diem Rate of $59.00.</t>
  </si>
  <si>
    <t>A search finds that Eagle, CO is in Eagle County which is listed under the County column. The trip would use $79.00 as the Per Diem Rate.</t>
  </si>
  <si>
    <t>Travel Expense Report - 2022</t>
  </si>
  <si>
    <r>
      <rPr>
        <sz val="11"/>
        <color rgb="FFFF0000"/>
        <rFont val="Calibri"/>
        <family val="2"/>
        <scheme val="minor"/>
      </rPr>
      <t>*</t>
    </r>
    <r>
      <rPr>
        <sz val="11"/>
        <color theme="1"/>
        <rFont val="Calibri"/>
        <family val="2"/>
        <scheme val="minor"/>
      </rPr>
      <t>Domestic Per Diem Rates for October 1st, 2021 through September 30, 2022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</si>
</sst>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0.0"/>
    <numFmt numFmtId="165" formatCode="&quot;$&quot;#,##0.00"/>
    <numFmt numFmtId="166" formatCode="mm/dd/yy;@"/>
    <numFmt numFmtId="167" formatCode="\:"/>
  </numFmts>
  <fonts count="30">
    <font>
      <sz val="11"/>
      <color theme="1"/>
      <name val="Calibri"/>
      <family val="2"/>
      <scheme val="minor"/>
    </font>
    <font>
      <sz val="11"/>
      <color theme="1"/>
      <name val="Calibri"/>
      <family val="2"/>
      <scheme val="minor"/>
    </font>
    <font>
      <sz val="10"/>
      <name val="Arial"/>
      <family val="2"/>
    </font>
    <font>
      <sz val="11"/>
      <name val="Calibri  "/>
    </font>
    <font>
      <sz val="10"/>
      <name val="Arial"/>
      <family val="2"/>
    </font>
    <font>
      <sz val="8"/>
      <name val="Arial"/>
      <family val="2"/>
    </font>
    <font>
      <b/>
      <sz val="8"/>
      <name val="Arial"/>
      <family val="2"/>
    </font>
    <font>
      <u/>
      <sz val="10"/>
      <color indexed="12"/>
      <name val="Arial"/>
      <family val="2"/>
    </font>
    <font>
      <sz val="8"/>
      <color theme="1"/>
      <name val="Calibri"/>
      <family val="2"/>
      <scheme val="minor"/>
    </font>
    <font>
      <b/>
      <sz val="8"/>
      <color theme="1"/>
      <name val="Calibri"/>
      <family val="2"/>
      <scheme val="minor"/>
    </font>
    <font>
      <b/>
      <sz val="14"/>
      <color theme="1"/>
      <name val="Calibri"/>
      <family val="2"/>
      <scheme val="minor"/>
    </font>
    <font>
      <b/>
      <sz val="11"/>
      <color theme="1"/>
      <name val="Calibri"/>
      <family val="2"/>
      <scheme val="minor"/>
    </font>
    <font>
      <b/>
      <u/>
      <sz val="11"/>
      <color theme="1"/>
      <name val="Calibri"/>
      <family val="2"/>
      <scheme val="minor"/>
    </font>
    <font>
      <u/>
      <sz val="11"/>
      <color theme="10"/>
      <name val="Calibri"/>
      <family val="2"/>
      <scheme val="minor"/>
    </font>
    <font>
      <sz val="10"/>
      <color rgb="FFFF0000"/>
      <name val="Calibri"/>
      <family val="2"/>
      <scheme val="minor"/>
    </font>
    <font>
      <b/>
      <sz val="12"/>
      <color theme="1"/>
      <name val="Calibri"/>
      <family val="2"/>
      <scheme val="minor"/>
    </font>
    <font>
      <sz val="8"/>
      <color rgb="FFFF0000"/>
      <name val="Calibri"/>
      <family val="2"/>
      <scheme val="minor"/>
    </font>
    <font>
      <sz val="14"/>
      <color theme="1"/>
      <name val="Calibri"/>
      <family val="2"/>
      <scheme val="minor"/>
    </font>
    <font>
      <sz val="11"/>
      <color theme="1"/>
      <name val="Calibri"/>
      <family val="2"/>
    </font>
    <font>
      <sz val="11"/>
      <name val="Calibri"/>
      <family val="2"/>
      <scheme val="minor"/>
    </font>
    <font>
      <strike/>
      <sz val="11"/>
      <name val="Calibri"/>
      <family val="2"/>
      <scheme val="minor"/>
    </font>
    <font>
      <b/>
      <sz val="11"/>
      <name val="Calibri"/>
      <family val="2"/>
      <scheme val="minor"/>
    </font>
    <font>
      <u/>
      <sz val="11"/>
      <color theme="1"/>
      <name val="Calibri"/>
      <family val="2"/>
      <scheme val="minor"/>
    </font>
    <font>
      <sz val="11"/>
      <color rgb="FFFF0000"/>
      <name val="Calibri"/>
      <family val="2"/>
      <scheme val="minor"/>
    </font>
    <font>
      <b/>
      <u/>
      <sz val="8"/>
      <color theme="1"/>
      <name val="Calibri"/>
      <family val="2"/>
      <scheme val="minor"/>
    </font>
    <font>
      <b/>
      <u/>
      <sz val="10"/>
      <color theme="1"/>
      <name val="Calibri"/>
      <family val="2"/>
      <scheme val="minor"/>
    </font>
    <font>
      <b/>
      <sz val="8"/>
      <color rgb="FFFF0000"/>
      <name val="Calibri"/>
      <family val="2"/>
      <scheme val="minor"/>
    </font>
    <font>
      <b/>
      <sz val="14"/>
      <color theme="0"/>
      <name val="Calibri"/>
      <family val="2"/>
      <scheme val="minor"/>
    </font>
    <font>
      <b/>
      <u/>
      <sz val="12"/>
      <color theme="1"/>
      <name val="Calibri"/>
      <family val="2"/>
      <scheme val="minor"/>
    </font>
    <font>
      <sz val="10"/>
      <color theme="1"/>
      <name val="Calibri"/>
      <family val="2"/>
      <scheme val="minor"/>
    </font>
  </fonts>
  <fills count="8">
    <fill>
      <patternFill patternType="none"/>
    </fill>
    <fill>
      <patternFill patternType="gray125"/>
    </fill>
    <fill>
      <patternFill patternType="solid">
        <fgColor theme="9" tint="0.59999389629810485"/>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1"/>
        <bgColor indexed="64"/>
      </patternFill>
    </fill>
    <fill>
      <patternFill patternType="solid">
        <fgColor theme="3" tint="0.59999389629810485"/>
        <bgColor indexed="64"/>
      </patternFill>
    </fill>
  </fills>
  <borders count="31">
    <border>
      <left/>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thin">
        <color indexed="64"/>
      </right>
      <top/>
      <bottom/>
      <diagonal/>
    </border>
    <border>
      <left style="thin">
        <color indexed="64"/>
      </left>
      <right/>
      <top/>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9">
    <xf numFmtId="0" fontId="0" fillId="0" borderId="0"/>
    <xf numFmtId="43" fontId="1" fillId="0" borderId="0" applyFont="0" applyFill="0" applyBorder="0" applyAlignment="0" applyProtection="0"/>
    <xf numFmtId="44" fontId="1" fillId="0" borderId="0" applyFont="0" applyFill="0" applyBorder="0" applyAlignment="0" applyProtection="0"/>
    <xf numFmtId="0" fontId="2" fillId="0" borderId="0"/>
    <xf numFmtId="43" fontId="2" fillId="0" borderId="0" applyFont="0" applyFill="0" applyBorder="0" applyAlignment="0" applyProtection="0"/>
    <xf numFmtId="0" fontId="4" fillId="0" borderId="0"/>
    <xf numFmtId="44" fontId="2" fillId="0" borderId="0" applyFont="0" applyFill="0" applyBorder="0" applyAlignment="0" applyProtection="0"/>
    <xf numFmtId="0" fontId="7" fillId="0" borderId="0" applyNumberFormat="0" applyFill="0" applyBorder="0" applyAlignment="0" applyProtection="0">
      <alignment vertical="top"/>
      <protection locked="0"/>
    </xf>
    <xf numFmtId="0" fontId="13" fillId="0" borderId="0" applyNumberFormat="0" applyFill="0" applyBorder="0" applyAlignment="0" applyProtection="0"/>
  </cellStyleXfs>
  <cellXfs count="235">
    <xf numFmtId="0" fontId="0" fillId="0" borderId="0" xfId="0"/>
    <xf numFmtId="0" fontId="3" fillId="0" borderId="0" xfId="3" applyFont="1"/>
    <xf numFmtId="0" fontId="5" fillId="0" borderId="0" xfId="3" applyFont="1"/>
    <xf numFmtId="0" fontId="6" fillId="0" borderId="0" xfId="3" applyFont="1"/>
    <xf numFmtId="0" fontId="2" fillId="0" borderId="0" xfId="3" applyFont="1"/>
    <xf numFmtId="0" fontId="0" fillId="0" borderId="10" xfId="0" applyBorder="1"/>
    <xf numFmtId="0" fontId="8" fillId="0" borderId="0" xfId="0" applyFont="1" applyBorder="1"/>
    <xf numFmtId="0" fontId="8" fillId="0" borderId="11" xfId="0" applyFont="1" applyBorder="1"/>
    <xf numFmtId="0" fontId="0" fillId="0" borderId="0" xfId="0" applyBorder="1"/>
    <xf numFmtId="0" fontId="9" fillId="0" borderId="0" xfId="0" applyFont="1" applyBorder="1"/>
    <xf numFmtId="0" fontId="0" fillId="0" borderId="13" xfId="0" applyBorder="1"/>
    <xf numFmtId="0" fontId="0" fillId="0" borderId="10" xfId="0" applyBorder="1" applyAlignment="1">
      <alignment horizontal="center" vertical="center"/>
    </xf>
    <xf numFmtId="0" fontId="9" fillId="0" borderId="0" xfId="0" applyFont="1" applyFill="1" applyBorder="1" applyAlignment="1">
      <alignment horizontal="center" vertical="center"/>
    </xf>
    <xf numFmtId="0" fontId="9" fillId="0" borderId="0" xfId="0" applyFont="1" applyFill="1" applyBorder="1" applyAlignment="1">
      <alignment vertical="center"/>
    </xf>
    <xf numFmtId="0" fontId="9" fillId="0" borderId="11" xfId="0" applyFont="1" applyFill="1" applyBorder="1" applyAlignment="1">
      <alignment horizontal="center" vertical="center"/>
    </xf>
    <xf numFmtId="0" fontId="0" fillId="0" borderId="0" xfId="0" applyFill="1" applyBorder="1"/>
    <xf numFmtId="0" fontId="8" fillId="0" borderId="0" xfId="0" applyFont="1" applyFill="1" applyBorder="1" applyAlignment="1"/>
    <xf numFmtId="0" fontId="9" fillId="0" borderId="0" xfId="0" applyFont="1" applyBorder="1" applyAlignment="1"/>
    <xf numFmtId="0" fontId="8" fillId="0" borderId="0" xfId="0" applyFont="1" applyFill="1" applyBorder="1" applyAlignment="1">
      <alignment vertical="center" wrapText="1"/>
    </xf>
    <xf numFmtId="0" fontId="8" fillId="0" borderId="0" xfId="0" applyFont="1" applyBorder="1" applyAlignment="1">
      <alignment wrapText="1"/>
    </xf>
    <xf numFmtId="0" fontId="0" fillId="0" borderId="11" xfId="0" applyBorder="1"/>
    <xf numFmtId="0" fontId="0" fillId="0" borderId="10" xfId="0" applyBorder="1" applyAlignment="1">
      <alignment vertical="center"/>
    </xf>
    <xf numFmtId="0" fontId="0" fillId="0" borderId="0" xfId="0" applyBorder="1" applyAlignment="1">
      <alignment vertical="center"/>
    </xf>
    <xf numFmtId="0" fontId="10" fillId="0" borderId="0" xfId="0" applyFont="1" applyBorder="1" applyAlignment="1"/>
    <xf numFmtId="0" fontId="8" fillId="0" borderId="0" xfId="0" applyFont="1" applyBorder="1" applyAlignment="1">
      <alignment vertical="center" wrapText="1"/>
    </xf>
    <xf numFmtId="44" fontId="0" fillId="5" borderId="0" xfId="2" applyFont="1" applyFill="1"/>
    <xf numFmtId="44" fontId="8" fillId="0" borderId="0" xfId="0" applyNumberFormat="1" applyFont="1" applyFill="1" applyBorder="1" applyAlignment="1">
      <alignment vertical="center" wrapText="1"/>
    </xf>
    <xf numFmtId="44" fontId="0" fillId="0" borderId="0" xfId="0" applyNumberFormat="1" applyFill="1" applyBorder="1"/>
    <xf numFmtId="44" fontId="0" fillId="0" borderId="5" xfId="2" applyFont="1" applyBorder="1"/>
    <xf numFmtId="0" fontId="0" fillId="0" borderId="0" xfId="0" applyAlignment="1"/>
    <xf numFmtId="0" fontId="8" fillId="0" borderId="15" xfId="0" applyFont="1" applyBorder="1" applyAlignment="1">
      <alignment vertical="center" wrapText="1"/>
    </xf>
    <xf numFmtId="0" fontId="8" fillId="0" borderId="11" xfId="0" applyFont="1" applyBorder="1" applyAlignment="1">
      <alignment vertical="center" wrapText="1"/>
    </xf>
    <xf numFmtId="0" fontId="8" fillId="0" borderId="20" xfId="0" applyFont="1" applyFill="1" applyBorder="1" applyAlignment="1">
      <alignment vertical="center" wrapText="1"/>
    </xf>
    <xf numFmtId="0" fontId="9" fillId="0" borderId="1" xfId="0" applyFont="1" applyBorder="1" applyAlignment="1">
      <alignment horizontal="center"/>
    </xf>
    <xf numFmtId="0" fontId="0" fillId="0" borderId="0" xfId="0" applyBorder="1" applyAlignment="1">
      <alignment horizontal="center" vertical="center"/>
    </xf>
    <xf numFmtId="0" fontId="8" fillId="4" borderId="5" xfId="0" applyFont="1" applyFill="1" applyBorder="1" applyAlignment="1" applyProtection="1">
      <alignment horizontal="left" vertical="center"/>
      <protection locked="0"/>
    </xf>
    <xf numFmtId="0" fontId="8" fillId="4" borderId="5" xfId="0" applyFont="1" applyFill="1" applyBorder="1" applyAlignment="1" applyProtection="1">
      <alignment horizontal="left"/>
      <protection locked="0"/>
    </xf>
    <xf numFmtId="14" fontId="8" fillId="4" borderId="15" xfId="0" applyNumberFormat="1" applyFont="1" applyFill="1" applyBorder="1" applyAlignment="1" applyProtection="1">
      <alignment horizontal="center"/>
      <protection locked="0"/>
    </xf>
    <xf numFmtId="44" fontId="8" fillId="4" borderId="5" xfId="2" applyFont="1" applyFill="1" applyBorder="1" applyProtection="1">
      <protection locked="0"/>
    </xf>
    <xf numFmtId="44" fontId="8" fillId="2" borderId="5" xfId="2" applyFont="1" applyFill="1" applyBorder="1" applyProtection="1">
      <protection locked="0"/>
    </xf>
    <xf numFmtId="0" fontId="8" fillId="2" borderId="5" xfId="0" applyFont="1" applyFill="1" applyBorder="1" applyAlignment="1" applyProtection="1">
      <alignment horizontal="center" shrinkToFit="1"/>
      <protection locked="0"/>
    </xf>
    <xf numFmtId="0" fontId="8" fillId="2" borderId="5" xfId="0" applyFont="1" applyFill="1" applyBorder="1" applyProtection="1">
      <protection locked="0"/>
    </xf>
    <xf numFmtId="164" fontId="8" fillId="2" borderId="5" xfId="1" applyNumberFormat="1" applyFont="1" applyFill="1" applyBorder="1" applyAlignment="1" applyProtection="1">
      <alignment horizontal="center"/>
      <protection locked="0"/>
    </xf>
    <xf numFmtId="0" fontId="11" fillId="0" borderId="0" xfId="0" applyFont="1"/>
    <xf numFmtId="0" fontId="12" fillId="0" borderId="0" xfId="0" applyFont="1"/>
    <xf numFmtId="0" fontId="0" fillId="0" borderId="0" xfId="0" applyFont="1"/>
    <xf numFmtId="0" fontId="13" fillId="0" borderId="0" xfId="8"/>
    <xf numFmtId="0" fontId="15" fillId="0" borderId="0" xfId="0" applyFont="1"/>
    <xf numFmtId="0" fontId="8" fillId="6" borderId="1" xfId="0" applyFont="1" applyFill="1" applyBorder="1" applyAlignment="1" applyProtection="1">
      <alignment horizontal="center" shrinkToFit="1"/>
      <protection locked="0"/>
    </xf>
    <xf numFmtId="14" fontId="8" fillId="4" borderId="5" xfId="0" applyNumberFormat="1" applyFont="1" applyFill="1" applyBorder="1" applyAlignment="1" applyProtection="1">
      <alignment horizontal="center"/>
      <protection locked="0"/>
    </xf>
    <xf numFmtId="0" fontId="8" fillId="0" borderId="3" xfId="0" applyFont="1" applyBorder="1" applyAlignment="1" applyProtection="1"/>
    <xf numFmtId="0" fontId="8" fillId="0" borderId="4" xfId="0" applyFont="1" applyBorder="1" applyAlignment="1" applyProtection="1"/>
    <xf numFmtId="0" fontId="8" fillId="0" borderId="2" xfId="0" applyFont="1" applyBorder="1" applyAlignment="1" applyProtection="1"/>
    <xf numFmtId="44" fontId="8" fillId="0" borderId="12" xfId="0" applyNumberFormat="1" applyFont="1" applyBorder="1" applyProtection="1"/>
    <xf numFmtId="0" fontId="8" fillId="0" borderId="5" xfId="0" applyFont="1" applyBorder="1" applyAlignment="1" applyProtection="1">
      <alignment horizontal="center" vertical="center"/>
    </xf>
    <xf numFmtId="0" fontId="8" fillId="0" borderId="14" xfId="0" applyFont="1" applyBorder="1" applyAlignment="1" applyProtection="1">
      <alignment horizontal="center"/>
    </xf>
    <xf numFmtId="0" fontId="8" fillId="0" borderId="5" xfId="0" applyFont="1" applyBorder="1" applyAlignment="1" applyProtection="1">
      <alignment horizontal="left" vertical="center"/>
    </xf>
    <xf numFmtId="0" fontId="8" fillId="0" borderId="5" xfId="0" applyFont="1" applyBorder="1" applyProtection="1"/>
    <xf numFmtId="0" fontId="8" fillId="0" borderId="19" xfId="0" applyFont="1" applyBorder="1" applyProtection="1"/>
    <xf numFmtId="0" fontId="8" fillId="0" borderId="19" xfId="0" applyFont="1" applyBorder="1" applyAlignment="1" applyProtection="1">
      <alignment horizontal="left" vertical="center"/>
    </xf>
    <xf numFmtId="44" fontId="8" fillId="0" borderId="5" xfId="2" applyFont="1" applyFill="1" applyBorder="1" applyAlignment="1" applyProtection="1">
      <alignment horizontal="center"/>
    </xf>
    <xf numFmtId="0" fontId="8" fillId="0" borderId="0" xfId="0" applyFont="1" applyBorder="1" applyProtection="1"/>
    <xf numFmtId="0" fontId="9" fillId="0" borderId="0" xfId="0" applyFont="1" applyFill="1" applyBorder="1" applyAlignment="1" applyProtection="1"/>
    <xf numFmtId="0" fontId="8" fillId="0" borderId="11" xfId="0" applyFont="1" applyFill="1" applyBorder="1" applyAlignment="1" applyProtection="1">
      <alignment horizontal="center"/>
    </xf>
    <xf numFmtId="0" fontId="8" fillId="0" borderId="0" xfId="0" applyFont="1" applyFill="1" applyBorder="1" applyAlignment="1" applyProtection="1">
      <alignment horizontal="left"/>
    </xf>
    <xf numFmtId="1" fontId="8" fillId="0" borderId="0" xfId="0" applyNumberFormat="1" applyFont="1" applyFill="1" applyBorder="1" applyAlignment="1" applyProtection="1">
      <alignment horizontal="center"/>
    </xf>
    <xf numFmtId="0" fontId="8" fillId="0" borderId="0" xfId="0" applyFont="1" applyFill="1" applyBorder="1" applyAlignment="1" applyProtection="1">
      <alignment vertical="center" wrapText="1"/>
    </xf>
    <xf numFmtId="0" fontId="8" fillId="0" borderId="11" xfId="0" applyFont="1" applyFill="1" applyBorder="1" applyAlignment="1" applyProtection="1">
      <alignment vertical="center" wrapText="1"/>
    </xf>
    <xf numFmtId="0" fontId="9" fillId="4" borderId="5" xfId="0" applyFont="1" applyFill="1" applyBorder="1" applyAlignment="1" applyProtection="1">
      <alignment horizontal="center" vertical="center"/>
    </xf>
    <xf numFmtId="0" fontId="9" fillId="2" borderId="5" xfId="0" applyFont="1" applyFill="1" applyBorder="1" applyAlignment="1" applyProtection="1">
      <alignment horizontal="center" vertical="center"/>
    </xf>
    <xf numFmtId="0" fontId="9" fillId="0" borderId="0" xfId="0" applyFont="1" applyFill="1" applyBorder="1" applyAlignment="1" applyProtection="1">
      <alignment horizontal="right" vertical="center"/>
    </xf>
    <xf numFmtId="0" fontId="8" fillId="0" borderId="20" xfId="0" applyFont="1" applyFill="1" applyBorder="1" applyAlignment="1" applyProtection="1">
      <alignment vertical="center" wrapText="1"/>
    </xf>
    <xf numFmtId="44" fontId="8" fillId="0" borderId="1" xfId="2" applyFont="1" applyFill="1" applyBorder="1" applyAlignment="1" applyProtection="1">
      <alignment horizontal="right"/>
    </xf>
    <xf numFmtId="44" fontId="8" fillId="0" borderId="1" xfId="2" applyFont="1" applyFill="1" applyBorder="1" applyProtection="1"/>
    <xf numFmtId="0" fontId="8" fillId="2" borderId="12" xfId="0" applyFont="1" applyFill="1" applyBorder="1" applyAlignment="1" applyProtection="1">
      <alignment horizontal="center" shrinkToFit="1"/>
      <protection locked="0"/>
    </xf>
    <xf numFmtId="0" fontId="0" fillId="4" borderId="5" xfId="0" applyFill="1" applyBorder="1" applyAlignment="1" applyProtection="1">
      <alignment horizontal="center" vertical="center"/>
      <protection locked="0"/>
    </xf>
    <xf numFmtId="0" fontId="8" fillId="4" borderId="12" xfId="0" applyFont="1" applyFill="1" applyBorder="1" applyAlignment="1" applyProtection="1">
      <alignment horizontal="center"/>
      <protection locked="0"/>
    </xf>
    <xf numFmtId="0" fontId="8" fillId="4" borderId="27" xfId="0" applyFont="1" applyFill="1" applyBorder="1" applyAlignment="1" applyProtection="1">
      <alignment horizontal="center" vertical="center"/>
      <protection locked="0"/>
    </xf>
    <xf numFmtId="44" fontId="8" fillId="4" borderId="12" xfId="2" applyFont="1" applyFill="1" applyBorder="1" applyAlignment="1" applyProtection="1">
      <alignment horizontal="center" vertical="center"/>
      <protection locked="0"/>
    </xf>
    <xf numFmtId="14" fontId="8" fillId="2" borderId="26" xfId="0" applyNumberFormat="1" applyFont="1" applyFill="1" applyBorder="1" applyAlignment="1" applyProtection="1">
      <alignment horizontal="center"/>
      <protection locked="0"/>
    </xf>
    <xf numFmtId="0" fontId="8" fillId="2" borderId="12" xfId="0" applyFont="1" applyFill="1" applyBorder="1" applyAlignment="1" applyProtection="1">
      <alignment horizontal="center"/>
      <protection locked="0"/>
    </xf>
    <xf numFmtId="0" fontId="11" fillId="0" borderId="0" xfId="0" applyFont="1" applyAlignment="1">
      <alignment horizontal="center"/>
    </xf>
    <xf numFmtId="0" fontId="18" fillId="0" borderId="0" xfId="0" applyFont="1" applyAlignment="1">
      <alignment horizontal="left"/>
    </xf>
    <xf numFmtId="0" fontId="0" fillId="0" borderId="0" xfId="0" applyAlignment="1">
      <alignment horizontal="left"/>
    </xf>
    <xf numFmtId="0" fontId="18" fillId="0" borderId="0" xfId="0" applyFont="1" applyAlignment="1">
      <alignment horizontal="left" vertical="top"/>
    </xf>
    <xf numFmtId="0" fontId="0" fillId="0" borderId="0" xfId="0" applyAlignment="1">
      <alignment horizontal="left" vertical="top"/>
    </xf>
    <xf numFmtId="0" fontId="0" fillId="0" borderId="0" xfId="0" applyAlignment="1">
      <alignment horizontal="left" wrapText="1"/>
    </xf>
    <xf numFmtId="0" fontId="17" fillId="0" borderId="0" xfId="0" applyFont="1" applyAlignment="1">
      <alignment horizontal="center" vertical="center"/>
    </xf>
    <xf numFmtId="0" fontId="19" fillId="0" borderId="0" xfId="0" applyFont="1" applyAlignment="1">
      <alignment horizontal="left"/>
    </xf>
    <xf numFmtId="0" fontId="10" fillId="0" borderId="0" xfId="0" applyFont="1" applyAlignment="1" applyProtection="1">
      <alignment horizontal="center" vertical="center"/>
    </xf>
    <xf numFmtId="0" fontId="11" fillId="0" borderId="0" xfId="0" applyFont="1" applyProtection="1"/>
    <xf numFmtId="0" fontId="17" fillId="0" borderId="0" xfId="0" applyFont="1" applyAlignment="1" applyProtection="1">
      <alignment horizontal="center" vertical="center"/>
    </xf>
    <xf numFmtId="0" fontId="0" fillId="0" borderId="0" xfId="0" applyProtection="1"/>
    <xf numFmtId="0" fontId="19" fillId="0" borderId="0" xfId="0" applyFont="1" applyProtection="1"/>
    <xf numFmtId="0" fontId="14" fillId="0" borderId="0" xfId="0" applyFont="1" applyBorder="1" applyAlignment="1">
      <alignment wrapText="1"/>
    </xf>
    <xf numFmtId="0" fontId="14" fillId="0" borderId="11" xfId="0" applyFont="1" applyBorder="1" applyAlignment="1">
      <alignment wrapText="1"/>
    </xf>
    <xf numFmtId="0" fontId="8" fillId="2" borderId="5" xfId="0" applyFont="1" applyFill="1" applyBorder="1" applyAlignment="1" applyProtection="1">
      <alignment horizontal="center"/>
      <protection locked="0"/>
    </xf>
    <xf numFmtId="0" fontId="8" fillId="0" borderId="5" xfId="0" applyFont="1" applyBorder="1" applyAlignment="1" applyProtection="1">
      <alignment horizontal="center"/>
    </xf>
    <xf numFmtId="0" fontId="9" fillId="0" borderId="1" xfId="0" applyFont="1" applyBorder="1" applyAlignment="1" applyProtection="1">
      <alignment horizontal="center"/>
    </xf>
    <xf numFmtId="0" fontId="15" fillId="0" borderId="0" xfId="0" applyFont="1" applyAlignment="1">
      <alignment horizontal="left"/>
    </xf>
    <xf numFmtId="1" fontId="15" fillId="0" borderId="0" xfId="0" quotePrefix="1" applyNumberFormat="1" applyFont="1" applyAlignment="1">
      <alignment horizontal="left"/>
    </xf>
    <xf numFmtId="0" fontId="8" fillId="0" borderId="0" xfId="0" applyFont="1" applyBorder="1" applyAlignment="1" applyProtection="1">
      <alignment horizontal="left"/>
    </xf>
    <xf numFmtId="44" fontId="8" fillId="0" borderId="11" xfId="0" applyNumberFormat="1" applyFont="1" applyBorder="1" applyProtection="1"/>
    <xf numFmtId="0" fontId="0" fillId="0" borderId="5" xfId="0" applyBorder="1" applyAlignment="1">
      <alignment horizontal="center" wrapText="1"/>
    </xf>
    <xf numFmtId="165" fontId="0" fillId="0" borderId="5" xfId="0" applyNumberFormat="1" applyBorder="1" applyAlignment="1">
      <alignment horizontal="center"/>
    </xf>
    <xf numFmtId="0" fontId="0" fillId="0" borderId="0" xfId="0" applyBorder="1" applyAlignment="1">
      <alignment horizontal="center" vertical="center" wrapText="1"/>
    </xf>
    <xf numFmtId="165" fontId="0" fillId="0" borderId="0" xfId="0" applyNumberFormat="1" applyBorder="1" applyAlignment="1">
      <alignment horizontal="center"/>
    </xf>
    <xf numFmtId="165" fontId="0" fillId="0" borderId="5" xfId="0" applyNumberFormat="1" applyFill="1" applyBorder="1" applyAlignment="1">
      <alignment horizontal="center" wrapText="1"/>
    </xf>
    <xf numFmtId="165" fontId="0" fillId="0" borderId="5" xfId="0" applyNumberFormat="1" applyFill="1" applyBorder="1" applyAlignment="1">
      <alignment horizontal="center"/>
    </xf>
    <xf numFmtId="0" fontId="0" fillId="0" borderId="0" xfId="0" applyAlignment="1">
      <alignment wrapText="1"/>
    </xf>
    <xf numFmtId="165" fontId="0" fillId="0" borderId="0" xfId="0" applyNumberFormat="1"/>
    <xf numFmtId="0" fontId="24" fillId="0" borderId="0" xfId="0" applyFont="1" applyBorder="1" applyAlignment="1" applyProtection="1">
      <alignment horizontal="center"/>
    </xf>
    <xf numFmtId="0" fontId="16" fillId="0" borderId="0" xfId="0" applyFont="1" applyBorder="1" applyAlignment="1" applyProtection="1">
      <alignment horizontal="left"/>
    </xf>
    <xf numFmtId="0" fontId="23" fillId="0" borderId="0" xfId="0" applyFont="1" applyBorder="1"/>
    <xf numFmtId="0" fontId="0" fillId="0" borderId="0" xfId="0" applyBorder="1" applyAlignment="1">
      <alignment wrapText="1"/>
    </xf>
    <xf numFmtId="0" fontId="25" fillId="0" borderId="0" xfId="0" applyFont="1" applyBorder="1" applyAlignment="1" applyProtection="1">
      <alignment wrapText="1"/>
    </xf>
    <xf numFmtId="0" fontId="25" fillId="0" borderId="30" xfId="0" applyFont="1" applyBorder="1" applyAlignment="1" applyProtection="1">
      <alignment wrapText="1"/>
    </xf>
    <xf numFmtId="165" fontId="0" fillId="2" borderId="5" xfId="0" applyNumberFormat="1" applyFill="1" applyBorder="1" applyProtection="1">
      <protection locked="0"/>
    </xf>
    <xf numFmtId="0" fontId="0" fillId="0" borderId="0" xfId="0" applyBorder="1" applyAlignment="1">
      <alignment horizontal="left" wrapText="1"/>
    </xf>
    <xf numFmtId="0" fontId="0" fillId="0" borderId="19" xfId="0" applyBorder="1" applyProtection="1"/>
    <xf numFmtId="0" fontId="0" fillId="0" borderId="20" xfId="0" applyBorder="1" applyProtection="1"/>
    <xf numFmtId="0" fontId="0" fillId="0" borderId="21" xfId="0" applyBorder="1" applyProtection="1"/>
    <xf numFmtId="0" fontId="0" fillId="0" borderId="15" xfId="0" applyBorder="1" applyProtection="1"/>
    <xf numFmtId="0" fontId="0" fillId="0" borderId="0" xfId="0" applyBorder="1" applyProtection="1"/>
    <xf numFmtId="0" fontId="0" fillId="0" borderId="30" xfId="0" applyBorder="1" applyProtection="1"/>
    <xf numFmtId="0" fontId="22" fillId="0" borderId="0" xfId="0" applyFont="1" applyBorder="1" applyProtection="1"/>
    <xf numFmtId="0" fontId="13" fillId="0" borderId="0" xfId="8" applyBorder="1" applyProtection="1"/>
    <xf numFmtId="0" fontId="0" fillId="0" borderId="0" xfId="0" applyBorder="1" applyAlignment="1" applyProtection="1">
      <alignment wrapText="1"/>
    </xf>
    <xf numFmtId="0" fontId="0" fillId="0" borderId="30" xfId="0" applyBorder="1" applyAlignment="1" applyProtection="1">
      <alignment wrapText="1"/>
    </xf>
    <xf numFmtId="0" fontId="0" fillId="0" borderId="0" xfId="0" applyBorder="1" applyAlignment="1" applyProtection="1"/>
    <xf numFmtId="165" fontId="0" fillId="0" borderId="5" xfId="0" applyNumberFormat="1" applyBorder="1" applyProtection="1"/>
    <xf numFmtId="165" fontId="0" fillId="0" borderId="0" xfId="0" applyNumberFormat="1" applyBorder="1" applyProtection="1"/>
    <xf numFmtId="0" fontId="0" fillId="0" borderId="28" xfId="0" applyBorder="1" applyProtection="1"/>
    <xf numFmtId="0" fontId="0" fillId="0" borderId="18" xfId="0" applyBorder="1" applyProtection="1"/>
    <xf numFmtId="0" fontId="0" fillId="0" borderId="29" xfId="0" applyBorder="1" applyProtection="1"/>
    <xf numFmtId="14" fontId="0" fillId="2" borderId="5" xfId="0" applyNumberFormat="1" applyFill="1" applyBorder="1" applyProtection="1"/>
    <xf numFmtId="0" fontId="8" fillId="0" borderId="5" xfId="0" applyFont="1" applyBorder="1" applyAlignment="1" applyProtection="1">
      <alignment horizontal="center"/>
    </xf>
    <xf numFmtId="0" fontId="0" fillId="0" borderId="0" xfId="0" applyBorder="1" applyAlignment="1" applyProtection="1">
      <alignment horizontal="left" wrapText="1"/>
    </xf>
    <xf numFmtId="0" fontId="0" fillId="0" borderId="5" xfId="0" applyBorder="1" applyProtection="1"/>
    <xf numFmtId="0" fontId="0" fillId="0" borderId="5" xfId="0" applyBorder="1" applyAlignment="1" applyProtection="1">
      <alignment horizontal="center" wrapText="1"/>
    </xf>
    <xf numFmtId="0" fontId="0" fillId="0" borderId="5" xfId="0" applyBorder="1" applyAlignment="1" applyProtection="1">
      <alignment horizontal="center"/>
    </xf>
    <xf numFmtId="0" fontId="0" fillId="0" borderId="14" xfId="0" applyBorder="1" applyAlignment="1" applyProtection="1">
      <alignment horizontal="center" vertical="center" wrapText="1"/>
    </xf>
    <xf numFmtId="165" fontId="0" fillId="0" borderId="5" xfId="0" applyNumberFormat="1" applyBorder="1" applyAlignment="1" applyProtection="1">
      <alignment horizontal="center"/>
    </xf>
    <xf numFmtId="165" fontId="0" fillId="7" borderId="5" xfId="0" applyNumberFormat="1" applyFill="1" applyBorder="1" applyAlignment="1" applyProtection="1">
      <alignment horizontal="center"/>
    </xf>
    <xf numFmtId="0" fontId="0" fillId="0" borderId="1" xfId="0" applyBorder="1" applyAlignment="1" applyProtection="1">
      <alignment horizontal="center" vertical="center" wrapText="1"/>
    </xf>
    <xf numFmtId="0" fontId="0" fillId="0" borderId="0" xfId="0" applyBorder="1" applyAlignment="1" applyProtection="1">
      <alignment horizontal="center" vertical="center" wrapText="1"/>
    </xf>
    <xf numFmtId="165" fontId="0" fillId="0" borderId="0" xfId="0" applyNumberFormat="1" applyBorder="1" applyAlignment="1" applyProtection="1">
      <alignment horizontal="center"/>
    </xf>
    <xf numFmtId="0" fontId="0" fillId="2" borderId="5" xfId="0" applyFill="1" applyBorder="1" applyProtection="1"/>
    <xf numFmtId="0" fontId="13" fillId="0" borderId="0" xfId="8" applyAlignment="1" applyProtection="1"/>
    <xf numFmtId="166" fontId="8" fillId="2" borderId="15" xfId="0" applyNumberFormat="1" applyFont="1" applyFill="1" applyBorder="1" applyAlignment="1" applyProtection="1">
      <alignment horizontal="center"/>
      <protection locked="0"/>
    </xf>
    <xf numFmtId="0" fontId="10" fillId="0" borderId="0" xfId="0" applyFont="1" applyBorder="1" applyAlignment="1" applyProtection="1">
      <alignment horizontal="center"/>
    </xf>
    <xf numFmtId="0" fontId="26" fillId="0" borderId="15" xfId="0" applyFont="1" applyFill="1" applyBorder="1" applyAlignment="1">
      <alignment horizontal="left" wrapText="1"/>
    </xf>
    <xf numFmtId="0" fontId="8" fillId="2" borderId="18" xfId="0" applyFont="1" applyFill="1" applyBorder="1" applyAlignment="1" applyProtection="1">
      <alignment horizontal="left"/>
      <protection locked="0"/>
    </xf>
    <xf numFmtId="0" fontId="10" fillId="0" borderId="7" xfId="0" applyFont="1" applyBorder="1" applyAlignment="1" applyProtection="1">
      <alignment horizontal="center"/>
    </xf>
    <xf numFmtId="0" fontId="10" fillId="0" borderId="8" xfId="0" applyFont="1" applyBorder="1" applyAlignment="1" applyProtection="1">
      <alignment horizontal="center"/>
    </xf>
    <xf numFmtId="0" fontId="10" fillId="0" borderId="9" xfId="0" applyFont="1" applyBorder="1" applyAlignment="1" applyProtection="1">
      <alignment horizontal="center"/>
    </xf>
    <xf numFmtId="0" fontId="9" fillId="0" borderId="1" xfId="0" applyFont="1" applyBorder="1" applyAlignment="1" applyProtection="1">
      <alignment horizontal="center"/>
    </xf>
    <xf numFmtId="0" fontId="8" fillId="4" borderId="5" xfId="0" applyFont="1" applyFill="1" applyBorder="1" applyAlignment="1" applyProtection="1">
      <alignment horizontal="center"/>
      <protection locked="0"/>
    </xf>
    <xf numFmtId="0" fontId="9" fillId="0" borderId="5" xfId="0" applyFont="1" applyBorder="1" applyAlignment="1" applyProtection="1">
      <alignment horizontal="center" vertical="center"/>
    </xf>
    <xf numFmtId="0" fontId="9" fillId="0" borderId="12" xfId="0" applyFont="1" applyBorder="1" applyAlignment="1" applyProtection="1">
      <alignment horizontal="center" vertical="center"/>
    </xf>
    <xf numFmtId="0" fontId="0" fillId="0" borderId="15" xfId="0" applyBorder="1" applyAlignment="1" applyProtection="1">
      <alignment horizontal="center" vertical="center"/>
    </xf>
    <xf numFmtId="0" fontId="0" fillId="0" borderId="0" xfId="0" applyBorder="1" applyAlignment="1" applyProtection="1">
      <alignment horizontal="center" vertical="center"/>
    </xf>
    <xf numFmtId="0" fontId="8" fillId="4" borderId="3" xfId="0" applyFont="1" applyFill="1" applyBorder="1" applyAlignment="1" applyProtection="1">
      <alignment horizontal="center"/>
      <protection locked="0"/>
    </xf>
    <xf numFmtId="0" fontId="9" fillId="0" borderId="5" xfId="0" applyFont="1" applyBorder="1" applyAlignment="1" applyProtection="1">
      <alignment horizontal="center"/>
    </xf>
    <xf numFmtId="0" fontId="9" fillId="0" borderId="6" xfId="0" applyFont="1" applyBorder="1" applyAlignment="1" applyProtection="1">
      <alignment horizontal="center"/>
    </xf>
    <xf numFmtId="0" fontId="9" fillId="0" borderId="19" xfId="0" applyFont="1" applyBorder="1" applyAlignment="1" applyProtection="1">
      <alignment horizontal="center"/>
    </xf>
    <xf numFmtId="0" fontId="14" fillId="0" borderId="0" xfId="0" applyFont="1" applyBorder="1" applyAlignment="1">
      <alignment horizontal="center" wrapText="1"/>
    </xf>
    <xf numFmtId="0" fontId="14" fillId="0" borderId="11" xfId="0" applyFont="1" applyBorder="1" applyAlignment="1">
      <alignment horizontal="center" wrapText="1"/>
    </xf>
    <xf numFmtId="0" fontId="8" fillId="0" borderId="1" xfId="0" applyFont="1" applyFill="1" applyBorder="1" applyAlignment="1" applyProtection="1">
      <alignment horizontal="right"/>
    </xf>
    <xf numFmtId="0" fontId="9" fillId="0" borderId="3" xfId="0" applyFont="1" applyFill="1" applyBorder="1" applyAlignment="1" applyProtection="1">
      <alignment horizontal="center" vertical="center"/>
    </xf>
    <xf numFmtId="0" fontId="9" fillId="0" borderId="4" xfId="0" applyFont="1" applyFill="1" applyBorder="1" applyAlignment="1" applyProtection="1">
      <alignment horizontal="center" vertical="center"/>
    </xf>
    <xf numFmtId="0" fontId="9" fillId="0" borderId="22" xfId="0" applyFont="1" applyFill="1" applyBorder="1" applyAlignment="1" applyProtection="1">
      <alignment horizontal="center" vertical="center"/>
    </xf>
    <xf numFmtId="0" fontId="8" fillId="0" borderId="3" xfId="0" applyFont="1" applyBorder="1" applyAlignment="1" applyProtection="1">
      <alignment horizontal="center"/>
    </xf>
    <xf numFmtId="0" fontId="8" fillId="0" borderId="2" xfId="0" applyFont="1" applyBorder="1" applyAlignment="1" applyProtection="1">
      <alignment horizontal="center"/>
    </xf>
    <xf numFmtId="0" fontId="8" fillId="0" borderId="4" xfId="0" applyFont="1" applyBorder="1" applyAlignment="1" applyProtection="1">
      <alignment horizontal="center"/>
    </xf>
    <xf numFmtId="44" fontId="8" fillId="0" borderId="3" xfId="2" applyNumberFormat="1" applyFont="1" applyFill="1" applyBorder="1" applyAlignment="1" applyProtection="1">
      <alignment horizontal="center" vertical="center"/>
    </xf>
    <xf numFmtId="44" fontId="8" fillId="0" borderId="2" xfId="2" applyNumberFormat="1" applyFont="1" applyFill="1" applyBorder="1" applyAlignment="1" applyProtection="1">
      <alignment horizontal="center" vertical="center"/>
    </xf>
    <xf numFmtId="0" fontId="0" fillId="0" borderId="0" xfId="0" applyAlignment="1">
      <alignment horizontal="center"/>
    </xf>
    <xf numFmtId="0" fontId="8" fillId="0" borderId="3" xfId="0" applyFont="1" applyBorder="1" applyAlignment="1" applyProtection="1">
      <alignment horizontal="center" vertical="center"/>
    </xf>
    <xf numFmtId="0" fontId="8" fillId="0" borderId="4" xfId="0" applyFont="1" applyBorder="1" applyAlignment="1" applyProtection="1">
      <alignment horizontal="center" vertical="center"/>
    </xf>
    <xf numFmtId="0" fontId="8" fillId="0" borderId="0" xfId="0" applyFont="1" applyBorder="1" applyAlignment="1">
      <alignment horizontal="center" vertical="center" wrapText="1"/>
    </xf>
    <xf numFmtId="0" fontId="8" fillId="2" borderId="19" xfId="0" applyFont="1" applyFill="1" applyBorder="1" applyAlignment="1" applyProtection="1">
      <alignment horizontal="left" vertical="top" wrapText="1"/>
      <protection locked="0"/>
    </xf>
    <xf numFmtId="0" fontId="8" fillId="2" borderId="20" xfId="0" applyFont="1" applyFill="1" applyBorder="1" applyAlignment="1" applyProtection="1">
      <alignment horizontal="left" vertical="top" wrapText="1"/>
      <protection locked="0"/>
    </xf>
    <xf numFmtId="0" fontId="8" fillId="2" borderId="23" xfId="0" applyFont="1" applyFill="1" applyBorder="1" applyAlignment="1" applyProtection="1">
      <alignment horizontal="left" vertical="top" wrapText="1"/>
      <protection locked="0"/>
    </xf>
    <xf numFmtId="0" fontId="8" fillId="2" borderId="24" xfId="0" applyFont="1" applyFill="1" applyBorder="1" applyAlignment="1" applyProtection="1">
      <alignment horizontal="left" vertical="top" wrapText="1"/>
      <protection locked="0"/>
    </xf>
    <xf numFmtId="0" fontId="8" fillId="2" borderId="16" xfId="0" applyFont="1" applyFill="1" applyBorder="1" applyAlignment="1" applyProtection="1">
      <alignment horizontal="left" vertical="top" wrapText="1"/>
      <protection locked="0"/>
    </xf>
    <xf numFmtId="0" fontId="8" fillId="2" borderId="17" xfId="0" applyFont="1" applyFill="1" applyBorder="1" applyAlignment="1" applyProtection="1">
      <alignment horizontal="left" vertical="top" wrapText="1"/>
      <protection locked="0"/>
    </xf>
    <xf numFmtId="0" fontId="8" fillId="4" borderId="25" xfId="0" applyFont="1" applyFill="1" applyBorder="1" applyAlignment="1" applyProtection="1">
      <alignment horizontal="center"/>
      <protection locked="0"/>
    </xf>
    <xf numFmtId="14" fontId="9" fillId="0" borderId="5" xfId="0" applyNumberFormat="1" applyFont="1" applyBorder="1" applyAlignment="1" applyProtection="1">
      <alignment horizontal="center"/>
    </xf>
    <xf numFmtId="0" fontId="8" fillId="2" borderId="5" xfId="0" applyFont="1" applyFill="1" applyBorder="1" applyAlignment="1" applyProtection="1">
      <alignment horizontal="center"/>
      <protection locked="0"/>
    </xf>
    <xf numFmtId="0" fontId="8" fillId="0" borderId="0" xfId="0" applyFont="1" applyBorder="1" applyAlignment="1" applyProtection="1">
      <alignment horizontal="left" wrapText="1"/>
    </xf>
    <xf numFmtId="0" fontId="8" fillId="0" borderId="11" xfId="0" applyFont="1" applyBorder="1" applyAlignment="1" applyProtection="1">
      <alignment horizontal="left" wrapText="1"/>
    </xf>
    <xf numFmtId="0" fontId="8" fillId="0" borderId="5" xfId="0" applyFont="1" applyBorder="1" applyAlignment="1" applyProtection="1">
      <alignment horizontal="center"/>
    </xf>
    <xf numFmtId="0" fontId="0" fillId="0" borderId="19" xfId="0" applyBorder="1" applyAlignment="1">
      <alignment horizontal="center"/>
    </xf>
    <xf numFmtId="0" fontId="0" fillId="0" borderId="20" xfId="0" applyBorder="1" applyAlignment="1">
      <alignment horizontal="center"/>
    </xf>
    <xf numFmtId="0" fontId="0" fillId="0" borderId="21" xfId="0" applyBorder="1" applyAlignment="1">
      <alignment horizontal="center"/>
    </xf>
    <xf numFmtId="0" fontId="9" fillId="0" borderId="12" xfId="0" applyFont="1" applyBorder="1" applyAlignment="1" applyProtection="1">
      <alignment horizontal="center"/>
    </xf>
    <xf numFmtId="0" fontId="9" fillId="0" borderId="1" xfId="0" applyFont="1" applyFill="1" applyBorder="1" applyAlignment="1" applyProtection="1">
      <alignment horizontal="center"/>
    </xf>
    <xf numFmtId="0" fontId="9" fillId="0" borderId="26" xfId="0" applyFont="1" applyFill="1" applyBorder="1" applyAlignment="1" applyProtection="1">
      <alignment horizontal="center"/>
    </xf>
    <xf numFmtId="0" fontId="8" fillId="0" borderId="3" xfId="0" applyFont="1" applyBorder="1" applyAlignment="1" applyProtection="1">
      <alignment horizontal="left"/>
    </xf>
    <xf numFmtId="0" fontId="8" fillId="0" borderId="4" xfId="0" applyFont="1" applyBorder="1" applyAlignment="1" applyProtection="1">
      <alignment horizontal="left"/>
    </xf>
    <xf numFmtId="0" fontId="8" fillId="0" borderId="2" xfId="0" applyFont="1" applyBorder="1" applyAlignment="1" applyProtection="1">
      <alignment horizontal="left"/>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22" xfId="0" applyFont="1" applyBorder="1" applyAlignment="1" applyProtection="1">
      <alignment horizontal="center"/>
    </xf>
    <xf numFmtId="0" fontId="16" fillId="0" borderId="28" xfId="1" applyNumberFormat="1" applyFont="1" applyFill="1" applyBorder="1" applyAlignment="1">
      <alignment horizontal="center" vertical="center"/>
    </xf>
    <xf numFmtId="0" fontId="16" fillId="0" borderId="18" xfId="1" applyNumberFormat="1" applyFont="1" applyFill="1" applyBorder="1" applyAlignment="1">
      <alignment horizontal="center" vertical="center"/>
    </xf>
    <xf numFmtId="0" fontId="16" fillId="0" borderId="29" xfId="1" applyNumberFormat="1" applyFont="1" applyFill="1" applyBorder="1" applyAlignment="1">
      <alignment horizontal="center" vertical="center"/>
    </xf>
    <xf numFmtId="0" fontId="9" fillId="3" borderId="5" xfId="0" applyFont="1" applyFill="1" applyBorder="1" applyAlignment="1">
      <alignment horizontal="center"/>
    </xf>
    <xf numFmtId="0" fontId="9" fillId="3" borderId="12" xfId="0" applyFont="1" applyFill="1" applyBorder="1" applyAlignment="1">
      <alignment horizontal="center"/>
    </xf>
    <xf numFmtId="0" fontId="29" fillId="0" borderId="0" xfId="0" applyFont="1" applyBorder="1" applyAlignment="1" applyProtection="1">
      <alignment horizontal="left" wrapText="1"/>
    </xf>
    <xf numFmtId="0" fontId="0" fillId="0" borderId="0" xfId="0" applyBorder="1" applyAlignment="1">
      <alignment horizontal="left"/>
    </xf>
    <xf numFmtId="0" fontId="0" fillId="0" borderId="0" xfId="0" applyBorder="1" applyAlignment="1" applyProtection="1">
      <alignment horizontal="left" wrapText="1"/>
    </xf>
    <xf numFmtId="0" fontId="0" fillId="0" borderId="5" xfId="0" applyBorder="1" applyAlignment="1" applyProtection="1">
      <alignment horizontal="left"/>
    </xf>
    <xf numFmtId="0" fontId="0" fillId="2" borderId="5" xfId="0" applyFill="1" applyBorder="1" applyAlignment="1" applyProtection="1">
      <alignment horizontal="left"/>
    </xf>
    <xf numFmtId="0" fontId="9" fillId="0" borderId="2" xfId="0" applyFont="1" applyBorder="1" applyAlignment="1" applyProtection="1">
      <alignment horizontal="center"/>
    </xf>
    <xf numFmtId="0" fontId="28" fillId="0" borderId="0" xfId="0" applyFont="1" applyBorder="1" applyAlignment="1" applyProtection="1">
      <alignment horizontal="center"/>
    </xf>
    <xf numFmtId="0" fontId="0" fillId="0" borderId="5" xfId="0" applyFont="1" applyBorder="1" applyAlignment="1" applyProtection="1">
      <alignment horizontal="left"/>
    </xf>
    <xf numFmtId="0" fontId="24" fillId="0" borderId="0" xfId="0" applyFont="1" applyBorder="1" applyAlignment="1" applyProtection="1">
      <alignment horizontal="center"/>
    </xf>
    <xf numFmtId="0" fontId="10" fillId="0" borderId="20" xfId="0" applyFont="1" applyBorder="1" applyAlignment="1" applyProtection="1">
      <alignment horizontal="center"/>
    </xf>
    <xf numFmtId="0" fontId="0" fillId="0" borderId="15" xfId="0" applyBorder="1" applyAlignment="1" applyProtection="1">
      <alignment horizontal="left" wrapText="1"/>
    </xf>
    <xf numFmtId="0" fontId="0" fillId="0" borderId="30" xfId="0" applyBorder="1" applyAlignment="1" applyProtection="1">
      <alignment horizontal="left" wrapText="1"/>
    </xf>
    <xf numFmtId="0" fontId="0" fillId="0" borderId="3" xfId="0" applyBorder="1" applyAlignment="1" applyProtection="1">
      <alignment horizontal="left"/>
    </xf>
    <xf numFmtId="0" fontId="0" fillId="0" borderId="4" xfId="0" applyBorder="1" applyAlignment="1" applyProtection="1">
      <alignment horizontal="left"/>
    </xf>
    <xf numFmtId="0" fontId="0" fillId="0" borderId="2" xfId="0" applyBorder="1" applyAlignment="1" applyProtection="1">
      <alignment horizontal="left"/>
    </xf>
    <xf numFmtId="0" fontId="0" fillId="0" borderId="0" xfId="0" applyFont="1" applyBorder="1" applyAlignment="1" applyProtection="1">
      <alignment horizontal="center" vertical="center" wrapText="1"/>
    </xf>
    <xf numFmtId="165" fontId="22" fillId="0" borderId="0" xfId="0" applyNumberFormat="1" applyFont="1" applyBorder="1" applyAlignment="1" applyProtection="1">
      <alignment horizontal="left" vertical="center"/>
    </xf>
    <xf numFmtId="167" fontId="11" fillId="0" borderId="0" xfId="0" applyNumberFormat="1" applyFont="1" applyFill="1" applyBorder="1" applyAlignment="1" applyProtection="1">
      <alignment horizontal="right" vertical="center"/>
    </xf>
    <xf numFmtId="0" fontId="0" fillId="0" borderId="0" xfId="0" applyAlignment="1">
      <alignment horizontal="left" vertical="top" wrapText="1"/>
    </xf>
    <xf numFmtId="0" fontId="18" fillId="0" borderId="0" xfId="0" applyFont="1" applyAlignment="1">
      <alignment horizontal="left" wrapText="1"/>
    </xf>
    <xf numFmtId="0" fontId="10" fillId="0" borderId="0" xfId="0" applyFont="1" applyAlignment="1">
      <alignment horizontal="center" vertical="center"/>
    </xf>
    <xf numFmtId="0" fontId="0" fillId="0" borderId="0" xfId="0" applyAlignment="1">
      <alignment horizontal="left" vertical="center" wrapText="1"/>
    </xf>
    <xf numFmtId="0" fontId="19" fillId="0" borderId="0" xfId="0" applyFont="1" applyAlignment="1">
      <alignment horizontal="left" vertical="top" wrapText="1"/>
    </xf>
    <xf numFmtId="0" fontId="10" fillId="0" borderId="0" xfId="0" applyFont="1" applyAlignment="1" applyProtection="1">
      <alignment horizontal="center" vertical="center"/>
    </xf>
    <xf numFmtId="0" fontId="10" fillId="0" borderId="0" xfId="0" applyFont="1" applyAlignment="1" applyProtection="1">
      <alignment horizontal="center" vertical="center" wrapText="1"/>
    </xf>
  </cellXfs>
  <cellStyles count="9">
    <cellStyle name="Comma" xfId="1" builtinId="3"/>
    <cellStyle name="Comma 2" xfId="4" xr:uid="{00000000-0005-0000-0000-000001000000}"/>
    <cellStyle name="Currency" xfId="2" builtinId="4"/>
    <cellStyle name="Currency 2" xfId="6" xr:uid="{00000000-0005-0000-0000-000003000000}"/>
    <cellStyle name="Hyperlink" xfId="8" builtinId="8"/>
    <cellStyle name="Hyperlink 2" xfId="7" xr:uid="{00000000-0005-0000-0000-000005000000}"/>
    <cellStyle name="Normal" xfId="0" builtinId="0"/>
    <cellStyle name="Normal 2" xfId="3" xr:uid="{00000000-0005-0000-0000-000007000000}"/>
    <cellStyle name="Normal 3" xfId="5" xr:uid="{00000000-0005-0000-0000-000008000000}"/>
  </cellStyles>
  <dxfs count="0"/>
  <tableStyles count="0" defaultTableStyle="TableStyleMedium2" defaultPivotStyle="PivotStyleLight16"/>
  <colors>
    <mruColors>
      <color rgb="FF3580F9"/>
      <color rgb="FF3D7DFD"/>
      <color rgb="FF00CC00"/>
      <color rgb="FF0651CA"/>
      <color rgb="FFFF99FF"/>
      <color rgb="FFFFD200"/>
      <color rgb="FF940F4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microsoft.com/office/2007/relationships/hdphoto" Target="../media/hdphoto1.wdp"/><Relationship Id="rId7" Type="http://schemas.openxmlformats.org/officeDocument/2006/relationships/image" Target="../media/image8.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7.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16</xdr:col>
      <xdr:colOff>9526</xdr:colOff>
      <xdr:row>21</xdr:row>
      <xdr:rowOff>99436</xdr:rowOff>
    </xdr:from>
    <xdr:to>
      <xdr:col>29</xdr:col>
      <xdr:colOff>85726</xdr:colOff>
      <xdr:row>39</xdr:row>
      <xdr:rowOff>380231</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315326" y="4480936"/>
          <a:ext cx="8001000" cy="4862320"/>
        </a:xfrm>
        <a:prstGeom prst="rect">
          <a:avLst/>
        </a:prstGeom>
      </xdr:spPr>
    </xdr:pic>
    <xdr:clientData/>
  </xdr:twoCellAnchor>
  <xdr:twoCellAnchor editAs="oneCell">
    <xdr:from>
      <xdr:col>16</xdr:col>
      <xdr:colOff>0</xdr:colOff>
      <xdr:row>7</xdr:row>
      <xdr:rowOff>3492</xdr:rowOff>
    </xdr:from>
    <xdr:to>
      <xdr:col>24</xdr:col>
      <xdr:colOff>19071</xdr:colOff>
      <xdr:row>21</xdr:row>
      <xdr:rowOff>9525</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8305800" y="1717992"/>
          <a:ext cx="4895871" cy="26730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1104900</xdr:colOff>
      <xdr:row>5</xdr:row>
      <xdr:rowOff>219075</xdr:rowOff>
    </xdr:from>
    <xdr:to>
      <xdr:col>2</xdr:col>
      <xdr:colOff>3409662</xdr:colOff>
      <xdr:row>27</xdr:row>
      <xdr:rowOff>37468</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543050" y="1438275"/>
          <a:ext cx="2304762" cy="5057143"/>
        </a:xfrm>
        <a:prstGeom prst="rect">
          <a:avLst/>
        </a:prstGeom>
      </xdr:spPr>
    </xdr:pic>
    <xdr:clientData/>
  </xdr:twoCellAnchor>
  <xdr:twoCellAnchor editAs="oneCell">
    <xdr:from>
      <xdr:col>4</xdr:col>
      <xdr:colOff>95771</xdr:colOff>
      <xdr:row>7</xdr:row>
      <xdr:rowOff>190500</xdr:rowOff>
    </xdr:from>
    <xdr:to>
      <xdr:col>5</xdr:col>
      <xdr:colOff>5979088</xdr:colOff>
      <xdr:row>30</xdr:row>
      <xdr:rowOff>153251</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harpenSoften amount="50000"/>
                  </a14:imgEffect>
                </a14:imgLayer>
              </a14:imgProps>
            </a:ext>
          </a:extLst>
        </a:blip>
        <a:stretch>
          <a:fillRect/>
        </a:stretch>
      </xdr:blipFill>
      <xdr:spPr>
        <a:xfrm>
          <a:off x="6639446" y="1885950"/>
          <a:ext cx="6264317" cy="5439626"/>
        </a:xfrm>
        <a:prstGeom prst="rect">
          <a:avLst/>
        </a:prstGeom>
      </xdr:spPr>
    </xdr:pic>
    <xdr:clientData/>
  </xdr:twoCellAnchor>
  <xdr:twoCellAnchor editAs="oneCell">
    <xdr:from>
      <xdr:col>7</xdr:col>
      <xdr:colOff>314325</xdr:colOff>
      <xdr:row>8</xdr:row>
      <xdr:rowOff>180975</xdr:rowOff>
    </xdr:from>
    <xdr:to>
      <xdr:col>8</xdr:col>
      <xdr:colOff>5753100</xdr:colOff>
      <xdr:row>34</xdr:row>
      <xdr:rowOff>192489</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4"/>
        <a:stretch>
          <a:fillRect/>
        </a:stretch>
      </xdr:blipFill>
      <xdr:spPr>
        <a:xfrm>
          <a:off x="13515975" y="2114550"/>
          <a:ext cx="5819775" cy="6202764"/>
        </a:xfrm>
        <a:prstGeom prst="rect">
          <a:avLst/>
        </a:prstGeom>
      </xdr:spPr>
    </xdr:pic>
    <xdr:clientData/>
  </xdr:twoCellAnchor>
  <xdr:twoCellAnchor editAs="oneCell">
    <xdr:from>
      <xdr:col>10</xdr:col>
      <xdr:colOff>47625</xdr:colOff>
      <xdr:row>27</xdr:row>
      <xdr:rowOff>216283</xdr:rowOff>
    </xdr:from>
    <xdr:to>
      <xdr:col>11</xdr:col>
      <xdr:colOff>5934075</xdr:colOff>
      <xdr:row>49</xdr:row>
      <xdr:rowOff>161138</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5"/>
        <a:stretch>
          <a:fillRect/>
        </a:stretch>
      </xdr:blipFill>
      <xdr:spPr>
        <a:xfrm>
          <a:off x="19792950" y="6674233"/>
          <a:ext cx="6267450" cy="5183605"/>
        </a:xfrm>
        <a:prstGeom prst="rect">
          <a:avLst/>
        </a:prstGeom>
      </xdr:spPr>
    </xdr:pic>
    <xdr:clientData/>
  </xdr:twoCellAnchor>
  <xdr:twoCellAnchor editAs="oneCell">
    <xdr:from>
      <xdr:col>10</xdr:col>
      <xdr:colOff>190501</xdr:colOff>
      <xdr:row>10</xdr:row>
      <xdr:rowOff>133350</xdr:rowOff>
    </xdr:from>
    <xdr:to>
      <xdr:col>11</xdr:col>
      <xdr:colOff>5934697</xdr:colOff>
      <xdr:row>26</xdr:row>
      <xdr:rowOff>227976</xdr:rowOff>
    </xdr:to>
    <xdr:pic>
      <xdr:nvPicPr>
        <xdr:cNvPr id="6" name="Pictur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6"/>
        <a:stretch>
          <a:fillRect/>
        </a:stretch>
      </xdr:blipFill>
      <xdr:spPr>
        <a:xfrm>
          <a:off x="19707226" y="2543175"/>
          <a:ext cx="6125196" cy="3904626"/>
        </a:xfrm>
        <a:prstGeom prst="rect">
          <a:avLst/>
        </a:prstGeom>
      </xdr:spPr>
    </xdr:pic>
    <xdr:clientData/>
  </xdr:twoCellAnchor>
  <xdr:twoCellAnchor editAs="oneCell">
    <xdr:from>
      <xdr:col>14</xdr:col>
      <xdr:colOff>19050</xdr:colOff>
      <xdr:row>6</xdr:row>
      <xdr:rowOff>217212</xdr:rowOff>
    </xdr:from>
    <xdr:to>
      <xdr:col>14</xdr:col>
      <xdr:colOff>5553075</xdr:colOff>
      <xdr:row>38</xdr:row>
      <xdr:rowOff>123033</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7"/>
        <a:stretch>
          <a:fillRect/>
        </a:stretch>
      </xdr:blipFill>
      <xdr:spPr>
        <a:xfrm>
          <a:off x="26689050" y="1674537"/>
          <a:ext cx="5534025" cy="7525821"/>
        </a:xfrm>
        <a:prstGeom prst="rect">
          <a:avLst/>
        </a:prstGeom>
      </xdr:spPr>
    </xdr:pic>
    <xdr:clientData/>
  </xdr:twoCellAnchor>
  <xdr:twoCellAnchor editAs="oneCell">
    <xdr:from>
      <xdr:col>4</xdr:col>
      <xdr:colOff>228600</xdr:colOff>
      <xdr:row>32</xdr:row>
      <xdr:rowOff>142875</xdr:rowOff>
    </xdr:from>
    <xdr:to>
      <xdr:col>5</xdr:col>
      <xdr:colOff>5942838</xdr:colOff>
      <xdr:row>50</xdr:row>
      <xdr:rowOff>209006</xdr:rowOff>
    </xdr:to>
    <xdr:pic>
      <xdr:nvPicPr>
        <xdr:cNvPr id="8" name="Picture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8"/>
        <a:stretch>
          <a:fillRect/>
        </a:stretch>
      </xdr:blipFill>
      <xdr:spPr>
        <a:xfrm>
          <a:off x="6772275" y="7791450"/>
          <a:ext cx="6095238" cy="4352381"/>
        </a:xfrm>
        <a:prstGeom prst="rect">
          <a:avLst/>
        </a:prstGeom>
      </xdr:spPr>
    </xdr:pic>
    <xdr:clientData/>
  </xdr:twoCellAnchor>
  <xdr:twoCellAnchor editAs="oneCell">
    <xdr:from>
      <xdr:col>13</xdr:col>
      <xdr:colOff>304800</xdr:colOff>
      <xdr:row>41</xdr:row>
      <xdr:rowOff>134033</xdr:rowOff>
    </xdr:from>
    <xdr:to>
      <xdr:col>14</xdr:col>
      <xdr:colOff>5676900</xdr:colOff>
      <xdr:row>68</xdr:row>
      <xdr:rowOff>56405</xdr:rowOff>
    </xdr:to>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9"/>
        <a:stretch>
          <a:fillRect/>
        </a:stretch>
      </xdr:blipFill>
      <xdr:spPr>
        <a:xfrm>
          <a:off x="26593800" y="9925733"/>
          <a:ext cx="5753100" cy="6351747"/>
        </a:xfrm>
        <a:prstGeom prst="rect">
          <a:avLst/>
        </a:prstGeom>
      </xdr:spPr>
    </xdr:pic>
    <xdr:clientData/>
  </xdr:twoCellAnchor>
  <xdr:twoCellAnchor editAs="oneCell">
    <xdr:from>
      <xdr:col>16</xdr:col>
      <xdr:colOff>266700</xdr:colOff>
      <xdr:row>6</xdr:row>
      <xdr:rowOff>171449</xdr:rowOff>
    </xdr:from>
    <xdr:to>
      <xdr:col>17</xdr:col>
      <xdr:colOff>5839829</xdr:colOff>
      <xdr:row>39</xdr:row>
      <xdr:rowOff>37101</xdr:rowOff>
    </xdr:to>
    <xdr:pic>
      <xdr:nvPicPr>
        <xdr:cNvPr id="10" name="Picture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0"/>
        <a:stretch>
          <a:fillRect/>
        </a:stretch>
      </xdr:blipFill>
      <xdr:spPr>
        <a:xfrm>
          <a:off x="32756475" y="1628774"/>
          <a:ext cx="5954129" cy="7723777"/>
        </a:xfrm>
        <a:prstGeom prst="rect">
          <a:avLst/>
        </a:prstGeom>
      </xdr:spPr>
    </xdr:pic>
    <xdr:clientData/>
  </xdr:twoCellAnchor>
  <xdr:twoCellAnchor>
    <xdr:from>
      <xdr:col>5</xdr:col>
      <xdr:colOff>114301</xdr:colOff>
      <xdr:row>45</xdr:row>
      <xdr:rowOff>76200</xdr:rowOff>
    </xdr:from>
    <xdr:to>
      <xdr:col>5</xdr:col>
      <xdr:colOff>819150</xdr:colOff>
      <xdr:row>46</xdr:row>
      <xdr:rowOff>85725</xdr:rowOff>
    </xdr:to>
    <xdr:sp macro="" textlink="">
      <xdr:nvSpPr>
        <xdr:cNvPr id="11" name="Rectangle 10">
          <a:extLst>
            <a:ext uri="{FF2B5EF4-FFF2-40B4-BE49-F238E27FC236}">
              <a16:creationId xmlns:a16="http://schemas.microsoft.com/office/drawing/2014/main" id="{00000000-0008-0000-0300-00000B000000}"/>
            </a:ext>
          </a:extLst>
        </xdr:cNvPr>
        <xdr:cNvSpPr/>
      </xdr:nvSpPr>
      <xdr:spPr>
        <a:xfrm>
          <a:off x="7038976" y="10820400"/>
          <a:ext cx="704849" cy="247650"/>
        </a:xfrm>
        <a:prstGeom prst="rect">
          <a:avLst/>
        </a:prstGeom>
        <a:ln>
          <a:no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900" u="none">
              <a:effectLst/>
              <a:ea typeface="PMingLiU"/>
              <a:cs typeface="Times New Roman" panose="02020603050405020304" pitchFamily="18" charset="0"/>
            </a:rPr>
            <a:t>John Smith</a:t>
          </a:r>
        </a:p>
      </xdr:txBody>
    </xdr:sp>
    <xdr:clientData/>
  </xdr:twoCellAnchor>
  <xdr:twoCellAnchor>
    <xdr:from>
      <xdr:col>4</xdr:col>
      <xdr:colOff>371476</xdr:colOff>
      <xdr:row>24</xdr:row>
      <xdr:rowOff>152403</xdr:rowOff>
    </xdr:from>
    <xdr:to>
      <xdr:col>5</xdr:col>
      <xdr:colOff>723900</xdr:colOff>
      <xdr:row>25</xdr:row>
      <xdr:rowOff>66676</xdr:rowOff>
    </xdr:to>
    <xdr:sp macro="" textlink="">
      <xdr:nvSpPr>
        <xdr:cNvPr id="12" name="Rectangle 11">
          <a:extLst>
            <a:ext uri="{FF2B5EF4-FFF2-40B4-BE49-F238E27FC236}">
              <a16:creationId xmlns:a16="http://schemas.microsoft.com/office/drawing/2014/main" id="{00000000-0008-0000-0300-00000C000000}"/>
            </a:ext>
          </a:extLst>
        </xdr:cNvPr>
        <xdr:cNvSpPr/>
      </xdr:nvSpPr>
      <xdr:spPr>
        <a:xfrm>
          <a:off x="6915151" y="5895978"/>
          <a:ext cx="733424" cy="152398"/>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800">
              <a:effectLst/>
              <a:ea typeface="PMingLiU"/>
              <a:cs typeface="Times New Roman" panose="02020603050405020304" pitchFamily="18" charset="0"/>
            </a:rPr>
            <a:t>John Smith</a:t>
          </a:r>
        </a:p>
      </xdr:txBody>
    </xdr:sp>
    <xdr:clientData/>
  </xdr:twoCellAnchor>
  <xdr:twoCellAnchor>
    <xdr:from>
      <xdr:col>8</xdr:col>
      <xdr:colOff>1933575</xdr:colOff>
      <xdr:row>12</xdr:row>
      <xdr:rowOff>219075</xdr:rowOff>
    </xdr:from>
    <xdr:to>
      <xdr:col>8</xdr:col>
      <xdr:colOff>2828924</xdr:colOff>
      <xdr:row>14</xdr:row>
      <xdr:rowOff>133350</xdr:rowOff>
    </xdr:to>
    <xdr:sp macro="" textlink="">
      <xdr:nvSpPr>
        <xdr:cNvPr id="13" name="Rectangle 12">
          <a:extLst>
            <a:ext uri="{FF2B5EF4-FFF2-40B4-BE49-F238E27FC236}">
              <a16:creationId xmlns:a16="http://schemas.microsoft.com/office/drawing/2014/main" id="{00000000-0008-0000-0300-00000D000000}"/>
            </a:ext>
          </a:extLst>
        </xdr:cNvPr>
        <xdr:cNvSpPr/>
      </xdr:nvSpPr>
      <xdr:spPr>
        <a:xfrm>
          <a:off x="15344775" y="3105150"/>
          <a:ext cx="895349" cy="390525"/>
        </a:xfrm>
        <a:prstGeom prst="rect">
          <a:avLst/>
        </a:prstGeom>
        <a:ln>
          <a:no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1400">
              <a:effectLst/>
              <a:ea typeface="PMingLiU"/>
              <a:cs typeface="Times New Roman" panose="02020603050405020304" pitchFamily="18" charset="0"/>
            </a:rPr>
            <a:t>John</a:t>
          </a:r>
        </a:p>
      </xdr:txBody>
    </xdr:sp>
    <xdr:clientData/>
  </xdr:twoCellAnchor>
  <xdr:twoCellAnchor>
    <xdr:from>
      <xdr:col>11</xdr:col>
      <xdr:colOff>161925</xdr:colOff>
      <xdr:row>16</xdr:row>
      <xdr:rowOff>190501</xdr:rowOff>
    </xdr:from>
    <xdr:to>
      <xdr:col>11</xdr:col>
      <xdr:colOff>857250</xdr:colOff>
      <xdr:row>17</xdr:row>
      <xdr:rowOff>104776</xdr:rowOff>
    </xdr:to>
    <xdr:sp macro="" textlink="">
      <xdr:nvSpPr>
        <xdr:cNvPr id="14" name="Rectangle 13">
          <a:extLst>
            <a:ext uri="{FF2B5EF4-FFF2-40B4-BE49-F238E27FC236}">
              <a16:creationId xmlns:a16="http://schemas.microsoft.com/office/drawing/2014/main" id="{00000000-0008-0000-0300-00000E000000}"/>
            </a:ext>
          </a:extLst>
        </xdr:cNvPr>
        <xdr:cNvSpPr/>
      </xdr:nvSpPr>
      <xdr:spPr>
        <a:xfrm>
          <a:off x="20059650" y="4029076"/>
          <a:ext cx="695325" cy="152400"/>
        </a:xfrm>
        <a:prstGeom prst="rect">
          <a:avLst/>
        </a:prstGeom>
        <a:solidFill>
          <a:schemeClr val="bg1">
            <a:lumMod val="85000"/>
          </a:schemeClr>
        </a:solidFill>
        <a:ln>
          <a:no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900">
              <a:effectLst/>
              <a:ea typeface="PMingLiU"/>
              <a:cs typeface="Times New Roman" panose="02020603050405020304" pitchFamily="18" charset="0"/>
            </a:rPr>
            <a:t>John Smith</a:t>
          </a:r>
        </a:p>
      </xdr:txBody>
    </xdr:sp>
    <xdr:clientData/>
  </xdr:twoCellAnchor>
  <xdr:twoCellAnchor>
    <xdr:from>
      <xdr:col>11</xdr:col>
      <xdr:colOff>0</xdr:colOff>
      <xdr:row>33</xdr:row>
      <xdr:rowOff>130558</xdr:rowOff>
    </xdr:from>
    <xdr:to>
      <xdr:col>11</xdr:col>
      <xdr:colOff>704850</xdr:colOff>
      <xdr:row>34</xdr:row>
      <xdr:rowOff>38100</xdr:rowOff>
    </xdr:to>
    <xdr:sp macro="" textlink="">
      <xdr:nvSpPr>
        <xdr:cNvPr id="15" name="Rectangle 14">
          <a:extLst>
            <a:ext uri="{FF2B5EF4-FFF2-40B4-BE49-F238E27FC236}">
              <a16:creationId xmlns:a16="http://schemas.microsoft.com/office/drawing/2014/main" id="{00000000-0008-0000-0300-00000F000000}"/>
            </a:ext>
          </a:extLst>
        </xdr:cNvPr>
        <xdr:cNvSpPr/>
      </xdr:nvSpPr>
      <xdr:spPr>
        <a:xfrm>
          <a:off x="19897725" y="8017258"/>
          <a:ext cx="704850" cy="145667"/>
        </a:xfrm>
        <a:prstGeom prst="rect">
          <a:avLst/>
        </a:prstGeom>
        <a:solidFill>
          <a:schemeClr val="bg1">
            <a:lumMod val="95000"/>
          </a:schemeClr>
        </a:solidFill>
        <a:ln>
          <a:no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900">
              <a:effectLst/>
              <a:ea typeface="PMingLiU"/>
              <a:cs typeface="Times New Roman" panose="02020603050405020304" pitchFamily="18" charset="0"/>
            </a:rPr>
            <a:t>John Smith</a:t>
          </a:r>
        </a:p>
      </xdr:txBody>
    </xdr:sp>
    <xdr:clientData/>
  </xdr:twoCellAnchor>
  <xdr:twoCellAnchor>
    <xdr:from>
      <xdr:col>14</xdr:col>
      <xdr:colOff>1019175</xdr:colOff>
      <xdr:row>9</xdr:row>
      <xdr:rowOff>226737</xdr:rowOff>
    </xdr:from>
    <xdr:to>
      <xdr:col>14</xdr:col>
      <xdr:colOff>1895475</xdr:colOff>
      <xdr:row>10</xdr:row>
      <xdr:rowOff>200025</xdr:rowOff>
    </xdr:to>
    <xdr:sp macro="" textlink="">
      <xdr:nvSpPr>
        <xdr:cNvPr id="16" name="Rectangle 15">
          <a:extLst>
            <a:ext uri="{FF2B5EF4-FFF2-40B4-BE49-F238E27FC236}">
              <a16:creationId xmlns:a16="http://schemas.microsoft.com/office/drawing/2014/main" id="{00000000-0008-0000-0300-000010000000}"/>
            </a:ext>
          </a:extLst>
        </xdr:cNvPr>
        <xdr:cNvSpPr/>
      </xdr:nvSpPr>
      <xdr:spPr>
        <a:xfrm>
          <a:off x="27403425" y="2398437"/>
          <a:ext cx="876300" cy="211413"/>
        </a:xfrm>
        <a:prstGeom prst="rect">
          <a:avLst/>
        </a:prstGeom>
        <a:ln>
          <a:no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1100">
              <a:effectLst/>
              <a:ea typeface="PMingLiU"/>
              <a:cs typeface="Times New Roman" panose="02020603050405020304" pitchFamily="18" charset="0"/>
            </a:rPr>
            <a:t>John Smith</a:t>
          </a:r>
        </a:p>
      </xdr:txBody>
    </xdr:sp>
    <xdr:clientData/>
  </xdr:twoCellAnchor>
  <xdr:twoCellAnchor>
    <xdr:from>
      <xdr:col>14</xdr:col>
      <xdr:colOff>457200</xdr:colOff>
      <xdr:row>49</xdr:row>
      <xdr:rowOff>10209</xdr:rowOff>
    </xdr:from>
    <xdr:to>
      <xdr:col>14</xdr:col>
      <xdr:colOff>1304925</xdr:colOff>
      <xdr:row>49</xdr:row>
      <xdr:rowOff>171451</xdr:rowOff>
    </xdr:to>
    <xdr:sp macro="" textlink="">
      <xdr:nvSpPr>
        <xdr:cNvPr id="17" name="Rectangle 16">
          <a:extLst>
            <a:ext uri="{FF2B5EF4-FFF2-40B4-BE49-F238E27FC236}">
              <a16:creationId xmlns:a16="http://schemas.microsoft.com/office/drawing/2014/main" id="{00000000-0008-0000-0300-000011000000}"/>
            </a:ext>
          </a:extLst>
        </xdr:cNvPr>
        <xdr:cNvSpPr/>
      </xdr:nvSpPr>
      <xdr:spPr>
        <a:xfrm>
          <a:off x="26841450" y="11706909"/>
          <a:ext cx="847725" cy="161242"/>
        </a:xfrm>
        <a:prstGeom prst="rect">
          <a:avLst/>
        </a:prstGeom>
        <a:ln>
          <a:no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1000">
              <a:effectLst/>
              <a:ea typeface="PMingLiU"/>
              <a:cs typeface="Times New Roman" panose="02020603050405020304" pitchFamily="18" charset="0"/>
            </a:rPr>
            <a:t>John Smith</a:t>
          </a:r>
        </a:p>
      </xdr:txBody>
    </xdr:sp>
    <xdr:clientData/>
  </xdr:twoCellAnchor>
  <xdr:twoCellAnchor>
    <xdr:from>
      <xdr:col>2</xdr:col>
      <xdr:colOff>447675</xdr:colOff>
      <xdr:row>11</xdr:row>
      <xdr:rowOff>152400</xdr:rowOff>
    </xdr:from>
    <xdr:to>
      <xdr:col>2</xdr:col>
      <xdr:colOff>1273683</xdr:colOff>
      <xdr:row>12</xdr:row>
      <xdr:rowOff>200025</xdr:rowOff>
    </xdr:to>
    <xdr:sp macro="" textlink="">
      <xdr:nvSpPr>
        <xdr:cNvPr id="18" name="Right Arrow 17">
          <a:extLst>
            <a:ext uri="{FF2B5EF4-FFF2-40B4-BE49-F238E27FC236}">
              <a16:creationId xmlns:a16="http://schemas.microsoft.com/office/drawing/2014/main" id="{00000000-0008-0000-0300-000012000000}"/>
            </a:ext>
          </a:extLst>
        </xdr:cNvPr>
        <xdr:cNvSpPr/>
      </xdr:nvSpPr>
      <xdr:spPr>
        <a:xfrm>
          <a:off x="885825" y="2800350"/>
          <a:ext cx="826008" cy="28575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2</xdr:col>
      <xdr:colOff>400050</xdr:colOff>
      <xdr:row>16</xdr:row>
      <xdr:rowOff>114300</xdr:rowOff>
    </xdr:from>
    <xdr:to>
      <xdr:col>2</xdr:col>
      <xdr:colOff>1238250</xdr:colOff>
      <xdr:row>17</xdr:row>
      <xdr:rowOff>133350</xdr:rowOff>
    </xdr:to>
    <xdr:sp macro="" textlink="">
      <xdr:nvSpPr>
        <xdr:cNvPr id="22" name="Right Arrow 21">
          <a:extLst>
            <a:ext uri="{FF2B5EF4-FFF2-40B4-BE49-F238E27FC236}">
              <a16:creationId xmlns:a16="http://schemas.microsoft.com/office/drawing/2014/main" id="{00000000-0008-0000-0300-000016000000}"/>
            </a:ext>
          </a:extLst>
        </xdr:cNvPr>
        <xdr:cNvSpPr/>
      </xdr:nvSpPr>
      <xdr:spPr>
        <a:xfrm>
          <a:off x="838200" y="3952875"/>
          <a:ext cx="838200" cy="257175"/>
        </a:xfrm>
        <a:prstGeom prst="rightArrow">
          <a:avLst/>
        </a:prstGeom>
        <a:solidFill>
          <a:schemeClr val="accent5">
            <a:lumMod val="60000"/>
            <a:lumOff val="40000"/>
          </a:schemeClr>
        </a:solidFill>
        <a:ln>
          <a:solidFill>
            <a:schemeClr val="accent5">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oneCellAnchor>
    <xdr:from>
      <xdr:col>2</xdr:col>
      <xdr:colOff>4086225</xdr:colOff>
      <xdr:row>8</xdr:row>
      <xdr:rowOff>0</xdr:rowOff>
    </xdr:from>
    <xdr:ext cx="184731" cy="264560"/>
    <xdr:sp macro="" textlink="">
      <xdr:nvSpPr>
        <xdr:cNvPr id="23" name="TextBox 22">
          <a:extLst>
            <a:ext uri="{FF2B5EF4-FFF2-40B4-BE49-F238E27FC236}">
              <a16:creationId xmlns:a16="http://schemas.microsoft.com/office/drawing/2014/main" id="{00000000-0008-0000-0300-000017000000}"/>
            </a:ext>
          </a:extLst>
        </xdr:cNvPr>
        <xdr:cNvSpPr txBox="1"/>
      </xdr:nvSpPr>
      <xdr:spPr>
        <a:xfrm>
          <a:off x="4524375"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8</xdr:col>
      <xdr:colOff>1009649</xdr:colOff>
      <xdr:row>31</xdr:row>
      <xdr:rowOff>85724</xdr:rowOff>
    </xdr:from>
    <xdr:to>
      <xdr:col>8</xdr:col>
      <xdr:colOff>1457325</xdr:colOff>
      <xdr:row>32</xdr:row>
      <xdr:rowOff>104775</xdr:rowOff>
    </xdr:to>
    <xdr:sp macro="" textlink="">
      <xdr:nvSpPr>
        <xdr:cNvPr id="26" name="Rectangle 25">
          <a:extLst>
            <a:ext uri="{FF2B5EF4-FFF2-40B4-BE49-F238E27FC236}">
              <a16:creationId xmlns:a16="http://schemas.microsoft.com/office/drawing/2014/main" id="{00000000-0008-0000-0300-00001A000000}"/>
            </a:ext>
          </a:extLst>
        </xdr:cNvPr>
        <xdr:cNvSpPr/>
      </xdr:nvSpPr>
      <xdr:spPr>
        <a:xfrm>
          <a:off x="14420849" y="7496174"/>
          <a:ext cx="447676" cy="257176"/>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00">
              <a:solidFill>
                <a:schemeClr val="bg2">
                  <a:lumMod val="50000"/>
                </a:schemeClr>
              </a:solidFill>
              <a:latin typeface="+mj-lt"/>
              <a:cs typeface="Arial" panose="020B0604020202020204" pitchFamily="34" charset="0"/>
            </a:rPr>
            <a:t>1234</a:t>
          </a:r>
        </a:p>
      </xdr:txBody>
    </xdr:sp>
    <xdr:clientData/>
  </xdr:twoCellAnchor>
  <xdr:twoCellAnchor>
    <xdr:from>
      <xdr:col>14</xdr:col>
      <xdr:colOff>352425</xdr:colOff>
      <xdr:row>32</xdr:row>
      <xdr:rowOff>7662</xdr:rowOff>
    </xdr:from>
    <xdr:to>
      <xdr:col>14</xdr:col>
      <xdr:colOff>1019175</xdr:colOff>
      <xdr:row>32</xdr:row>
      <xdr:rowOff>161925</xdr:rowOff>
    </xdr:to>
    <xdr:sp macro="" textlink="">
      <xdr:nvSpPr>
        <xdr:cNvPr id="32" name="Left Arrow 31">
          <a:extLst>
            <a:ext uri="{FF2B5EF4-FFF2-40B4-BE49-F238E27FC236}">
              <a16:creationId xmlns:a16="http://schemas.microsoft.com/office/drawing/2014/main" id="{00000000-0008-0000-0300-000020000000}"/>
            </a:ext>
          </a:extLst>
        </xdr:cNvPr>
        <xdr:cNvSpPr/>
      </xdr:nvSpPr>
      <xdr:spPr>
        <a:xfrm rot="10800000">
          <a:off x="26736675" y="7656237"/>
          <a:ext cx="666750" cy="154263"/>
        </a:xfrm>
        <a:prstGeom prst="leftArrow">
          <a:avLst/>
        </a:prstGeom>
        <a:solidFill>
          <a:schemeClr val="accent6">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a:t>
          </a:r>
          <a:endParaRPr lang="en-US" sz="900">
            <a:solidFill>
              <a:sysClr val="windowText" lastClr="000000"/>
            </a:solidFill>
          </a:endParaRPr>
        </a:p>
      </xdr:txBody>
    </xdr:sp>
    <xdr:clientData/>
  </xdr:twoCellAnchor>
  <xdr:twoCellAnchor>
    <xdr:from>
      <xdr:col>14</xdr:col>
      <xdr:colOff>352423</xdr:colOff>
      <xdr:row>32</xdr:row>
      <xdr:rowOff>179112</xdr:rowOff>
    </xdr:from>
    <xdr:to>
      <xdr:col>14</xdr:col>
      <xdr:colOff>1009648</xdr:colOff>
      <xdr:row>33</xdr:row>
      <xdr:rowOff>85725</xdr:rowOff>
    </xdr:to>
    <xdr:sp macro="" textlink="">
      <xdr:nvSpPr>
        <xdr:cNvPr id="33" name="Left Arrow 32">
          <a:extLst>
            <a:ext uri="{FF2B5EF4-FFF2-40B4-BE49-F238E27FC236}">
              <a16:creationId xmlns:a16="http://schemas.microsoft.com/office/drawing/2014/main" id="{00000000-0008-0000-0300-000021000000}"/>
            </a:ext>
          </a:extLst>
        </xdr:cNvPr>
        <xdr:cNvSpPr/>
      </xdr:nvSpPr>
      <xdr:spPr>
        <a:xfrm rot="10800000">
          <a:off x="26736673" y="7827687"/>
          <a:ext cx="657225" cy="144738"/>
        </a:xfrm>
        <a:prstGeom prst="leftArrow">
          <a:avLst/>
        </a:prstGeom>
        <a:solidFill>
          <a:schemeClr val="accent6">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a:t>
          </a:r>
          <a:endParaRPr lang="en-US" sz="900">
            <a:solidFill>
              <a:sysClr val="windowText" lastClr="000000"/>
            </a:solidFill>
          </a:endParaRPr>
        </a:p>
      </xdr:txBody>
    </xdr:sp>
    <xdr:clientData/>
  </xdr:twoCellAnchor>
  <xdr:twoCellAnchor>
    <xdr:from>
      <xdr:col>5</xdr:col>
      <xdr:colOff>3772421</xdr:colOff>
      <xdr:row>15</xdr:row>
      <xdr:rowOff>123823</xdr:rowOff>
    </xdr:from>
    <xdr:to>
      <xdr:col>5</xdr:col>
      <xdr:colOff>4295775</xdr:colOff>
      <xdr:row>15</xdr:row>
      <xdr:rowOff>238124</xdr:rowOff>
    </xdr:to>
    <xdr:sp macro="" textlink="">
      <xdr:nvSpPr>
        <xdr:cNvPr id="47" name="Right Arrow 46">
          <a:extLst>
            <a:ext uri="{FF2B5EF4-FFF2-40B4-BE49-F238E27FC236}">
              <a16:creationId xmlns:a16="http://schemas.microsoft.com/office/drawing/2014/main" id="{00000000-0008-0000-0300-00002F000000}"/>
            </a:ext>
          </a:extLst>
        </xdr:cNvPr>
        <xdr:cNvSpPr/>
      </xdr:nvSpPr>
      <xdr:spPr>
        <a:xfrm rot="10800000">
          <a:off x="10697096" y="3724273"/>
          <a:ext cx="523354" cy="114301"/>
        </a:xfrm>
        <a:prstGeom prst="rightArrow">
          <a:avLst/>
        </a:prstGeom>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5</xdr:col>
      <xdr:colOff>3781946</xdr:colOff>
      <xdr:row>20</xdr:row>
      <xdr:rowOff>57150</xdr:rowOff>
    </xdr:from>
    <xdr:to>
      <xdr:col>5</xdr:col>
      <xdr:colOff>4305300</xdr:colOff>
      <xdr:row>20</xdr:row>
      <xdr:rowOff>171451</xdr:rowOff>
    </xdr:to>
    <xdr:sp macro="" textlink="">
      <xdr:nvSpPr>
        <xdr:cNvPr id="48" name="Right Arrow 47">
          <a:extLst>
            <a:ext uri="{FF2B5EF4-FFF2-40B4-BE49-F238E27FC236}">
              <a16:creationId xmlns:a16="http://schemas.microsoft.com/office/drawing/2014/main" id="{00000000-0008-0000-0300-000030000000}"/>
            </a:ext>
          </a:extLst>
        </xdr:cNvPr>
        <xdr:cNvSpPr/>
      </xdr:nvSpPr>
      <xdr:spPr>
        <a:xfrm rot="10800000">
          <a:off x="10706621" y="4848225"/>
          <a:ext cx="523354" cy="114301"/>
        </a:xfrm>
        <a:prstGeom prst="rightArrow">
          <a:avLst/>
        </a:prstGeom>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5</xdr:col>
      <xdr:colOff>2033543</xdr:colOff>
      <xdr:row>15</xdr:row>
      <xdr:rowOff>22533</xdr:rowOff>
    </xdr:from>
    <xdr:to>
      <xdr:col>5</xdr:col>
      <xdr:colOff>2533650</xdr:colOff>
      <xdr:row>15</xdr:row>
      <xdr:rowOff>123824</xdr:rowOff>
    </xdr:to>
    <xdr:sp macro="" textlink="">
      <xdr:nvSpPr>
        <xdr:cNvPr id="49" name="Right Arrow 48">
          <a:extLst>
            <a:ext uri="{FF2B5EF4-FFF2-40B4-BE49-F238E27FC236}">
              <a16:creationId xmlns:a16="http://schemas.microsoft.com/office/drawing/2014/main" id="{00000000-0008-0000-0300-000031000000}"/>
            </a:ext>
          </a:extLst>
        </xdr:cNvPr>
        <xdr:cNvSpPr/>
      </xdr:nvSpPr>
      <xdr:spPr>
        <a:xfrm rot="10800000">
          <a:off x="8958218" y="3622983"/>
          <a:ext cx="500107" cy="101291"/>
        </a:xfrm>
        <a:prstGeom prst="rightArrow">
          <a:avLst/>
        </a:prstGeom>
        <a:solidFill>
          <a:schemeClr val="accent2">
            <a:lumMod val="60000"/>
            <a:lumOff val="40000"/>
          </a:schemeClr>
        </a:solidFill>
        <a:ln>
          <a:solidFill>
            <a:schemeClr val="accent2">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5</xdr:col>
      <xdr:colOff>1823993</xdr:colOff>
      <xdr:row>19</xdr:row>
      <xdr:rowOff>184458</xdr:rowOff>
    </xdr:from>
    <xdr:to>
      <xdr:col>5</xdr:col>
      <xdr:colOff>2324100</xdr:colOff>
      <xdr:row>20</xdr:row>
      <xdr:rowOff>47624</xdr:rowOff>
    </xdr:to>
    <xdr:sp macro="" textlink="">
      <xdr:nvSpPr>
        <xdr:cNvPr id="50" name="Right Arrow 49">
          <a:extLst>
            <a:ext uri="{FF2B5EF4-FFF2-40B4-BE49-F238E27FC236}">
              <a16:creationId xmlns:a16="http://schemas.microsoft.com/office/drawing/2014/main" id="{00000000-0008-0000-0300-000032000000}"/>
            </a:ext>
          </a:extLst>
        </xdr:cNvPr>
        <xdr:cNvSpPr/>
      </xdr:nvSpPr>
      <xdr:spPr>
        <a:xfrm rot="10800000">
          <a:off x="8748668" y="4737408"/>
          <a:ext cx="500107" cy="101291"/>
        </a:xfrm>
        <a:prstGeom prst="rightArrow">
          <a:avLst/>
        </a:prstGeom>
        <a:solidFill>
          <a:schemeClr val="accent2">
            <a:lumMod val="60000"/>
            <a:lumOff val="40000"/>
          </a:schemeClr>
        </a:solidFill>
        <a:ln>
          <a:solidFill>
            <a:schemeClr val="accent2">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5</xdr:col>
      <xdr:colOff>2138318</xdr:colOff>
      <xdr:row>19</xdr:row>
      <xdr:rowOff>184458</xdr:rowOff>
    </xdr:from>
    <xdr:to>
      <xdr:col>5</xdr:col>
      <xdr:colOff>2638425</xdr:colOff>
      <xdr:row>20</xdr:row>
      <xdr:rowOff>47624</xdr:rowOff>
    </xdr:to>
    <xdr:sp macro="" textlink="">
      <xdr:nvSpPr>
        <xdr:cNvPr id="51" name="Right Arrow 50">
          <a:extLst>
            <a:ext uri="{FF2B5EF4-FFF2-40B4-BE49-F238E27FC236}">
              <a16:creationId xmlns:a16="http://schemas.microsoft.com/office/drawing/2014/main" id="{00000000-0008-0000-0300-000033000000}"/>
            </a:ext>
          </a:extLst>
        </xdr:cNvPr>
        <xdr:cNvSpPr/>
      </xdr:nvSpPr>
      <xdr:spPr>
        <a:xfrm>
          <a:off x="9062993" y="4737408"/>
          <a:ext cx="500107" cy="101291"/>
        </a:xfrm>
        <a:prstGeom prst="rightArrow">
          <a:avLst/>
        </a:prstGeom>
        <a:solidFill>
          <a:schemeClr val="accent2">
            <a:lumMod val="60000"/>
            <a:lumOff val="40000"/>
          </a:schemeClr>
        </a:solidFill>
        <a:ln>
          <a:solidFill>
            <a:schemeClr val="accent2">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5</xdr:col>
      <xdr:colOff>2166893</xdr:colOff>
      <xdr:row>15</xdr:row>
      <xdr:rowOff>22533</xdr:rowOff>
    </xdr:from>
    <xdr:to>
      <xdr:col>5</xdr:col>
      <xdr:colOff>2667000</xdr:colOff>
      <xdr:row>15</xdr:row>
      <xdr:rowOff>123824</xdr:rowOff>
    </xdr:to>
    <xdr:sp macro="" textlink="">
      <xdr:nvSpPr>
        <xdr:cNvPr id="52" name="Right Arrow 51">
          <a:extLst>
            <a:ext uri="{FF2B5EF4-FFF2-40B4-BE49-F238E27FC236}">
              <a16:creationId xmlns:a16="http://schemas.microsoft.com/office/drawing/2014/main" id="{00000000-0008-0000-0300-000034000000}"/>
            </a:ext>
          </a:extLst>
        </xdr:cNvPr>
        <xdr:cNvSpPr/>
      </xdr:nvSpPr>
      <xdr:spPr>
        <a:xfrm>
          <a:off x="9091568" y="3622983"/>
          <a:ext cx="500107" cy="101291"/>
        </a:xfrm>
        <a:prstGeom prst="rightArrow">
          <a:avLst/>
        </a:prstGeom>
        <a:solidFill>
          <a:schemeClr val="accent2">
            <a:lumMod val="60000"/>
            <a:lumOff val="40000"/>
          </a:schemeClr>
        </a:solidFill>
        <a:ln>
          <a:solidFill>
            <a:schemeClr val="accent2">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xdr:col>
      <xdr:colOff>0</xdr:colOff>
      <xdr:row>3</xdr:row>
      <xdr:rowOff>47626</xdr:rowOff>
    </xdr:from>
    <xdr:to>
      <xdr:col>1</xdr:col>
      <xdr:colOff>342900</xdr:colOff>
      <xdr:row>4</xdr:row>
      <xdr:rowOff>1</xdr:rowOff>
    </xdr:to>
    <xdr:sp macro="" textlink="">
      <xdr:nvSpPr>
        <xdr:cNvPr id="54" name="Right Arrow 53">
          <a:extLst>
            <a:ext uri="{FF2B5EF4-FFF2-40B4-BE49-F238E27FC236}">
              <a16:creationId xmlns:a16="http://schemas.microsoft.com/office/drawing/2014/main" id="{00000000-0008-0000-0300-000036000000}"/>
            </a:ext>
          </a:extLst>
        </xdr:cNvPr>
        <xdr:cNvSpPr/>
      </xdr:nvSpPr>
      <xdr:spPr>
        <a:xfrm flipV="1">
          <a:off x="57150" y="790576"/>
          <a:ext cx="342900" cy="190500"/>
        </a:xfrm>
        <a:prstGeom prst="rightArrow">
          <a:avLst/>
        </a:prstGeom>
        <a:solidFill>
          <a:schemeClr val="accent5">
            <a:lumMod val="60000"/>
            <a:lumOff val="40000"/>
          </a:schemeClr>
        </a:solidFill>
        <a:ln>
          <a:solidFill>
            <a:schemeClr val="accent5">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10</xdr:col>
      <xdr:colOff>19050</xdr:colOff>
      <xdr:row>3</xdr:row>
      <xdr:rowOff>66675</xdr:rowOff>
    </xdr:from>
    <xdr:to>
      <xdr:col>10</xdr:col>
      <xdr:colOff>361950</xdr:colOff>
      <xdr:row>4</xdr:row>
      <xdr:rowOff>19050</xdr:rowOff>
    </xdr:to>
    <xdr:sp macro="" textlink="">
      <xdr:nvSpPr>
        <xdr:cNvPr id="58" name="Right Arrow 57">
          <a:extLst>
            <a:ext uri="{FF2B5EF4-FFF2-40B4-BE49-F238E27FC236}">
              <a16:creationId xmlns:a16="http://schemas.microsoft.com/office/drawing/2014/main" id="{00000000-0008-0000-0300-00003A000000}"/>
            </a:ext>
          </a:extLst>
        </xdr:cNvPr>
        <xdr:cNvSpPr/>
      </xdr:nvSpPr>
      <xdr:spPr>
        <a:xfrm flipV="1">
          <a:off x="19535775" y="809625"/>
          <a:ext cx="342900" cy="190500"/>
        </a:xfrm>
        <a:prstGeom prst="rightArrow">
          <a:avLst/>
        </a:prstGeom>
        <a:solidFill>
          <a:schemeClr val="accent5">
            <a:lumMod val="60000"/>
            <a:lumOff val="40000"/>
          </a:schemeClr>
        </a:solidFill>
        <a:ln>
          <a:solidFill>
            <a:schemeClr val="accent5">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13</xdr:col>
      <xdr:colOff>19050</xdr:colOff>
      <xdr:row>3</xdr:row>
      <xdr:rowOff>47625</xdr:rowOff>
    </xdr:from>
    <xdr:to>
      <xdr:col>13</xdr:col>
      <xdr:colOff>361950</xdr:colOff>
      <xdr:row>4</xdr:row>
      <xdr:rowOff>0</xdr:rowOff>
    </xdr:to>
    <xdr:sp macro="" textlink="">
      <xdr:nvSpPr>
        <xdr:cNvPr id="59" name="Right Arrow 58">
          <a:extLst>
            <a:ext uri="{FF2B5EF4-FFF2-40B4-BE49-F238E27FC236}">
              <a16:creationId xmlns:a16="http://schemas.microsoft.com/office/drawing/2014/main" id="{00000000-0008-0000-0300-00003B000000}"/>
            </a:ext>
          </a:extLst>
        </xdr:cNvPr>
        <xdr:cNvSpPr/>
      </xdr:nvSpPr>
      <xdr:spPr>
        <a:xfrm flipV="1">
          <a:off x="26022300" y="790575"/>
          <a:ext cx="342900" cy="190500"/>
        </a:xfrm>
        <a:prstGeom prst="rightArrow">
          <a:avLst/>
        </a:prstGeom>
        <a:solidFill>
          <a:schemeClr val="accent5">
            <a:lumMod val="60000"/>
            <a:lumOff val="40000"/>
          </a:schemeClr>
        </a:solidFill>
        <a:ln>
          <a:solidFill>
            <a:schemeClr val="accent5">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16</xdr:col>
      <xdr:colOff>0</xdr:colOff>
      <xdr:row>3</xdr:row>
      <xdr:rowOff>76200</xdr:rowOff>
    </xdr:from>
    <xdr:to>
      <xdr:col>16</xdr:col>
      <xdr:colOff>342900</xdr:colOff>
      <xdr:row>4</xdr:row>
      <xdr:rowOff>28575</xdr:rowOff>
    </xdr:to>
    <xdr:sp macro="" textlink="">
      <xdr:nvSpPr>
        <xdr:cNvPr id="60" name="Right Arrow 59">
          <a:extLst>
            <a:ext uri="{FF2B5EF4-FFF2-40B4-BE49-F238E27FC236}">
              <a16:creationId xmlns:a16="http://schemas.microsoft.com/office/drawing/2014/main" id="{00000000-0008-0000-0300-00003C000000}"/>
            </a:ext>
          </a:extLst>
        </xdr:cNvPr>
        <xdr:cNvSpPr/>
      </xdr:nvSpPr>
      <xdr:spPr>
        <a:xfrm flipV="1">
          <a:off x="32489775" y="819150"/>
          <a:ext cx="342900" cy="190500"/>
        </a:xfrm>
        <a:prstGeom prst="rightArrow">
          <a:avLst/>
        </a:prstGeom>
        <a:solidFill>
          <a:schemeClr val="accent5">
            <a:lumMod val="60000"/>
            <a:lumOff val="40000"/>
          </a:schemeClr>
        </a:solidFill>
        <a:ln>
          <a:solidFill>
            <a:schemeClr val="accent5">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xdr:col>
      <xdr:colOff>9525</xdr:colOff>
      <xdr:row>2</xdr:row>
      <xdr:rowOff>57150</xdr:rowOff>
    </xdr:from>
    <xdr:to>
      <xdr:col>1</xdr:col>
      <xdr:colOff>352425</xdr:colOff>
      <xdr:row>3</xdr:row>
      <xdr:rowOff>9525</xdr:rowOff>
    </xdr:to>
    <xdr:sp macro="" textlink="">
      <xdr:nvSpPr>
        <xdr:cNvPr id="62" name="Right Arrow 61">
          <a:extLst>
            <a:ext uri="{FF2B5EF4-FFF2-40B4-BE49-F238E27FC236}">
              <a16:creationId xmlns:a16="http://schemas.microsoft.com/office/drawing/2014/main" id="{00000000-0008-0000-0300-00003E000000}"/>
            </a:ext>
          </a:extLst>
        </xdr:cNvPr>
        <xdr:cNvSpPr/>
      </xdr:nvSpPr>
      <xdr:spPr>
        <a:xfrm flipV="1">
          <a:off x="66675" y="561975"/>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4</xdr:col>
      <xdr:colOff>9525</xdr:colOff>
      <xdr:row>2</xdr:row>
      <xdr:rowOff>66675</xdr:rowOff>
    </xdr:from>
    <xdr:to>
      <xdr:col>4</xdr:col>
      <xdr:colOff>352425</xdr:colOff>
      <xdr:row>3</xdr:row>
      <xdr:rowOff>19050</xdr:rowOff>
    </xdr:to>
    <xdr:sp macro="" textlink="">
      <xdr:nvSpPr>
        <xdr:cNvPr id="63" name="Right Arrow 62">
          <a:extLst>
            <a:ext uri="{FF2B5EF4-FFF2-40B4-BE49-F238E27FC236}">
              <a16:creationId xmlns:a16="http://schemas.microsoft.com/office/drawing/2014/main" id="{00000000-0008-0000-0300-00003F000000}"/>
            </a:ext>
          </a:extLst>
        </xdr:cNvPr>
        <xdr:cNvSpPr/>
      </xdr:nvSpPr>
      <xdr:spPr>
        <a:xfrm flipV="1">
          <a:off x="6553200" y="571500"/>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7</xdr:col>
      <xdr:colOff>19050</xdr:colOff>
      <xdr:row>2</xdr:row>
      <xdr:rowOff>66675</xdr:rowOff>
    </xdr:from>
    <xdr:to>
      <xdr:col>7</xdr:col>
      <xdr:colOff>361950</xdr:colOff>
      <xdr:row>3</xdr:row>
      <xdr:rowOff>19050</xdr:rowOff>
    </xdr:to>
    <xdr:sp macro="" textlink="">
      <xdr:nvSpPr>
        <xdr:cNvPr id="64" name="Right Arrow 63">
          <a:extLst>
            <a:ext uri="{FF2B5EF4-FFF2-40B4-BE49-F238E27FC236}">
              <a16:creationId xmlns:a16="http://schemas.microsoft.com/office/drawing/2014/main" id="{00000000-0008-0000-0300-000040000000}"/>
            </a:ext>
          </a:extLst>
        </xdr:cNvPr>
        <xdr:cNvSpPr/>
      </xdr:nvSpPr>
      <xdr:spPr>
        <a:xfrm flipV="1">
          <a:off x="13049250" y="571500"/>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10</xdr:col>
      <xdr:colOff>19050</xdr:colOff>
      <xdr:row>2</xdr:row>
      <xdr:rowOff>57150</xdr:rowOff>
    </xdr:from>
    <xdr:to>
      <xdr:col>10</xdr:col>
      <xdr:colOff>361950</xdr:colOff>
      <xdr:row>3</xdr:row>
      <xdr:rowOff>9525</xdr:rowOff>
    </xdr:to>
    <xdr:sp macro="" textlink="">
      <xdr:nvSpPr>
        <xdr:cNvPr id="65" name="Right Arrow 64">
          <a:extLst>
            <a:ext uri="{FF2B5EF4-FFF2-40B4-BE49-F238E27FC236}">
              <a16:creationId xmlns:a16="http://schemas.microsoft.com/office/drawing/2014/main" id="{00000000-0008-0000-0300-000041000000}"/>
            </a:ext>
          </a:extLst>
        </xdr:cNvPr>
        <xdr:cNvSpPr/>
      </xdr:nvSpPr>
      <xdr:spPr>
        <a:xfrm flipV="1">
          <a:off x="19535775" y="561975"/>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13</xdr:col>
      <xdr:colOff>9525</xdr:colOff>
      <xdr:row>2</xdr:row>
      <xdr:rowOff>57150</xdr:rowOff>
    </xdr:from>
    <xdr:to>
      <xdr:col>13</xdr:col>
      <xdr:colOff>352425</xdr:colOff>
      <xdr:row>3</xdr:row>
      <xdr:rowOff>9525</xdr:rowOff>
    </xdr:to>
    <xdr:sp macro="" textlink="">
      <xdr:nvSpPr>
        <xdr:cNvPr id="66" name="Right Arrow 65">
          <a:extLst>
            <a:ext uri="{FF2B5EF4-FFF2-40B4-BE49-F238E27FC236}">
              <a16:creationId xmlns:a16="http://schemas.microsoft.com/office/drawing/2014/main" id="{00000000-0008-0000-0300-000042000000}"/>
            </a:ext>
          </a:extLst>
        </xdr:cNvPr>
        <xdr:cNvSpPr/>
      </xdr:nvSpPr>
      <xdr:spPr>
        <a:xfrm flipV="1">
          <a:off x="26012775" y="561975"/>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16</xdr:col>
      <xdr:colOff>0</xdr:colOff>
      <xdr:row>2</xdr:row>
      <xdr:rowOff>76200</xdr:rowOff>
    </xdr:from>
    <xdr:to>
      <xdr:col>16</xdr:col>
      <xdr:colOff>342900</xdr:colOff>
      <xdr:row>3</xdr:row>
      <xdr:rowOff>28575</xdr:rowOff>
    </xdr:to>
    <xdr:sp macro="" textlink="">
      <xdr:nvSpPr>
        <xdr:cNvPr id="67" name="Right Arrow 66">
          <a:extLst>
            <a:ext uri="{FF2B5EF4-FFF2-40B4-BE49-F238E27FC236}">
              <a16:creationId xmlns:a16="http://schemas.microsoft.com/office/drawing/2014/main" id="{00000000-0008-0000-0300-000043000000}"/>
            </a:ext>
          </a:extLst>
        </xdr:cNvPr>
        <xdr:cNvSpPr/>
      </xdr:nvSpPr>
      <xdr:spPr>
        <a:xfrm flipV="1">
          <a:off x="32489775" y="581025"/>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4</xdr:col>
      <xdr:colOff>19050</xdr:colOff>
      <xdr:row>4</xdr:row>
      <xdr:rowOff>57150</xdr:rowOff>
    </xdr:from>
    <xdr:to>
      <xdr:col>4</xdr:col>
      <xdr:colOff>361950</xdr:colOff>
      <xdr:row>5</xdr:row>
      <xdr:rowOff>9525</xdr:rowOff>
    </xdr:to>
    <xdr:sp macro="" textlink="">
      <xdr:nvSpPr>
        <xdr:cNvPr id="68" name="Right Arrow 67">
          <a:extLst>
            <a:ext uri="{FF2B5EF4-FFF2-40B4-BE49-F238E27FC236}">
              <a16:creationId xmlns:a16="http://schemas.microsoft.com/office/drawing/2014/main" id="{00000000-0008-0000-0300-000044000000}"/>
            </a:ext>
          </a:extLst>
        </xdr:cNvPr>
        <xdr:cNvSpPr/>
      </xdr:nvSpPr>
      <xdr:spPr>
        <a:xfrm flipV="1">
          <a:off x="6562725" y="1038225"/>
          <a:ext cx="342900" cy="190500"/>
        </a:xfrm>
        <a:prstGeom prst="rightArrow">
          <a:avLst/>
        </a:prstGeom>
        <a:solidFill>
          <a:schemeClr val="accent4">
            <a:lumMod val="60000"/>
            <a:lumOff val="40000"/>
          </a:schemeClr>
        </a:solidFill>
        <a:ln>
          <a:solidFill>
            <a:schemeClr val="accent4">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13</xdr:col>
      <xdr:colOff>9525</xdr:colOff>
      <xdr:row>4</xdr:row>
      <xdr:rowOff>47625</xdr:rowOff>
    </xdr:from>
    <xdr:to>
      <xdr:col>13</xdr:col>
      <xdr:colOff>352425</xdr:colOff>
      <xdr:row>5</xdr:row>
      <xdr:rowOff>0</xdr:rowOff>
    </xdr:to>
    <xdr:sp macro="" textlink="">
      <xdr:nvSpPr>
        <xdr:cNvPr id="69" name="Right Arrow 68">
          <a:extLst>
            <a:ext uri="{FF2B5EF4-FFF2-40B4-BE49-F238E27FC236}">
              <a16:creationId xmlns:a16="http://schemas.microsoft.com/office/drawing/2014/main" id="{00000000-0008-0000-0300-000045000000}"/>
            </a:ext>
          </a:extLst>
        </xdr:cNvPr>
        <xdr:cNvSpPr/>
      </xdr:nvSpPr>
      <xdr:spPr>
        <a:xfrm flipV="1">
          <a:off x="26012775" y="1028700"/>
          <a:ext cx="342900" cy="190500"/>
        </a:xfrm>
        <a:prstGeom prst="rightArrow">
          <a:avLst/>
        </a:prstGeom>
        <a:solidFill>
          <a:schemeClr val="accent4">
            <a:lumMod val="60000"/>
            <a:lumOff val="40000"/>
          </a:schemeClr>
        </a:solidFill>
        <a:ln>
          <a:solidFill>
            <a:schemeClr val="accent4">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10</xdr:col>
      <xdr:colOff>9525</xdr:colOff>
      <xdr:row>5</xdr:row>
      <xdr:rowOff>47625</xdr:rowOff>
    </xdr:from>
    <xdr:to>
      <xdr:col>10</xdr:col>
      <xdr:colOff>352425</xdr:colOff>
      <xdr:row>6</xdr:row>
      <xdr:rowOff>0</xdr:rowOff>
    </xdr:to>
    <xdr:sp macro="" textlink="">
      <xdr:nvSpPr>
        <xdr:cNvPr id="70" name="Right Arrow 69">
          <a:extLst>
            <a:ext uri="{FF2B5EF4-FFF2-40B4-BE49-F238E27FC236}">
              <a16:creationId xmlns:a16="http://schemas.microsoft.com/office/drawing/2014/main" id="{00000000-0008-0000-0300-000046000000}"/>
            </a:ext>
          </a:extLst>
        </xdr:cNvPr>
        <xdr:cNvSpPr/>
      </xdr:nvSpPr>
      <xdr:spPr>
        <a:xfrm flipV="1">
          <a:off x="19526250" y="1266825"/>
          <a:ext cx="342900" cy="190500"/>
        </a:xfrm>
        <a:prstGeom prst="rightArrow">
          <a:avLst/>
        </a:prstGeom>
        <a:solidFill>
          <a:schemeClr val="accent4">
            <a:lumMod val="60000"/>
            <a:lumOff val="40000"/>
          </a:schemeClr>
        </a:solidFill>
        <a:ln>
          <a:solidFill>
            <a:schemeClr val="accent4">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4</xdr:col>
      <xdr:colOff>76200</xdr:colOff>
      <xdr:row>24</xdr:row>
      <xdr:rowOff>123825</xdr:rowOff>
    </xdr:from>
    <xdr:to>
      <xdr:col>5</xdr:col>
      <xdr:colOff>38100</xdr:colOff>
      <xdr:row>25</xdr:row>
      <xdr:rowOff>76200</xdr:rowOff>
    </xdr:to>
    <xdr:sp macro="" textlink="">
      <xdr:nvSpPr>
        <xdr:cNvPr id="72" name="Right Arrow 71">
          <a:extLst>
            <a:ext uri="{FF2B5EF4-FFF2-40B4-BE49-F238E27FC236}">
              <a16:creationId xmlns:a16="http://schemas.microsoft.com/office/drawing/2014/main" id="{00000000-0008-0000-0300-000048000000}"/>
            </a:ext>
          </a:extLst>
        </xdr:cNvPr>
        <xdr:cNvSpPr/>
      </xdr:nvSpPr>
      <xdr:spPr>
        <a:xfrm flipV="1">
          <a:off x="6619875" y="5867400"/>
          <a:ext cx="342900" cy="190500"/>
        </a:xfrm>
        <a:prstGeom prst="rightArrow">
          <a:avLst/>
        </a:prstGeom>
        <a:solidFill>
          <a:schemeClr val="accent4">
            <a:lumMod val="60000"/>
            <a:lumOff val="40000"/>
          </a:schemeClr>
        </a:solidFill>
        <a:ln>
          <a:solidFill>
            <a:schemeClr val="accent4">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4</xdr:col>
      <xdr:colOff>19050</xdr:colOff>
      <xdr:row>45</xdr:row>
      <xdr:rowOff>104775</xdr:rowOff>
    </xdr:from>
    <xdr:to>
      <xdr:col>5</xdr:col>
      <xdr:colOff>152400</xdr:colOff>
      <xdr:row>46</xdr:row>
      <xdr:rowOff>66675</xdr:rowOff>
    </xdr:to>
    <xdr:sp macro="" textlink="">
      <xdr:nvSpPr>
        <xdr:cNvPr id="73" name="Right Arrow 72">
          <a:extLst>
            <a:ext uri="{FF2B5EF4-FFF2-40B4-BE49-F238E27FC236}">
              <a16:creationId xmlns:a16="http://schemas.microsoft.com/office/drawing/2014/main" id="{00000000-0008-0000-0300-000049000000}"/>
            </a:ext>
          </a:extLst>
        </xdr:cNvPr>
        <xdr:cNvSpPr/>
      </xdr:nvSpPr>
      <xdr:spPr>
        <a:xfrm flipV="1">
          <a:off x="6562725" y="10848975"/>
          <a:ext cx="514350" cy="200025"/>
        </a:xfrm>
        <a:prstGeom prst="rightArrow">
          <a:avLst/>
        </a:prstGeom>
        <a:solidFill>
          <a:schemeClr val="accent4">
            <a:lumMod val="60000"/>
            <a:lumOff val="40000"/>
          </a:schemeClr>
        </a:solidFill>
        <a:ln>
          <a:solidFill>
            <a:schemeClr val="accent4">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10</xdr:col>
      <xdr:colOff>200025</xdr:colOff>
      <xdr:row>16</xdr:row>
      <xdr:rowOff>190500</xdr:rowOff>
    </xdr:from>
    <xdr:to>
      <xdr:col>11</xdr:col>
      <xdr:colOff>161925</xdr:colOff>
      <xdr:row>17</xdr:row>
      <xdr:rowOff>142875</xdr:rowOff>
    </xdr:to>
    <xdr:sp macro="" textlink="">
      <xdr:nvSpPr>
        <xdr:cNvPr id="74" name="Right Arrow 73">
          <a:extLst>
            <a:ext uri="{FF2B5EF4-FFF2-40B4-BE49-F238E27FC236}">
              <a16:creationId xmlns:a16="http://schemas.microsoft.com/office/drawing/2014/main" id="{00000000-0008-0000-0300-00004A000000}"/>
            </a:ext>
          </a:extLst>
        </xdr:cNvPr>
        <xdr:cNvSpPr/>
      </xdr:nvSpPr>
      <xdr:spPr>
        <a:xfrm flipV="1">
          <a:off x="19716750" y="4029075"/>
          <a:ext cx="342900" cy="190500"/>
        </a:xfrm>
        <a:prstGeom prst="rightArrow">
          <a:avLst/>
        </a:prstGeom>
        <a:solidFill>
          <a:schemeClr val="accent4">
            <a:lumMod val="60000"/>
            <a:lumOff val="40000"/>
          </a:schemeClr>
        </a:solidFill>
        <a:ln>
          <a:solidFill>
            <a:schemeClr val="accent4">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14</xdr:col>
      <xdr:colOff>1781174</xdr:colOff>
      <xdr:row>9</xdr:row>
      <xdr:rowOff>228600</xdr:rowOff>
    </xdr:from>
    <xdr:to>
      <xdr:col>14</xdr:col>
      <xdr:colOff>2466974</xdr:colOff>
      <xdr:row>10</xdr:row>
      <xdr:rowOff>190500</xdr:rowOff>
    </xdr:to>
    <xdr:sp macro="" textlink="">
      <xdr:nvSpPr>
        <xdr:cNvPr id="75" name="Right Arrow 74">
          <a:extLst>
            <a:ext uri="{FF2B5EF4-FFF2-40B4-BE49-F238E27FC236}">
              <a16:creationId xmlns:a16="http://schemas.microsoft.com/office/drawing/2014/main" id="{00000000-0008-0000-0300-00004B000000}"/>
            </a:ext>
          </a:extLst>
        </xdr:cNvPr>
        <xdr:cNvSpPr/>
      </xdr:nvSpPr>
      <xdr:spPr>
        <a:xfrm rot="10800000" flipV="1">
          <a:off x="28165424" y="2400300"/>
          <a:ext cx="685800" cy="200025"/>
        </a:xfrm>
        <a:prstGeom prst="rightArrow">
          <a:avLst/>
        </a:prstGeom>
        <a:solidFill>
          <a:schemeClr val="accent4">
            <a:lumMod val="60000"/>
            <a:lumOff val="40000"/>
          </a:schemeClr>
        </a:solidFill>
        <a:ln>
          <a:solidFill>
            <a:schemeClr val="accent4">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4</xdr:col>
      <xdr:colOff>9525</xdr:colOff>
      <xdr:row>41</xdr:row>
      <xdr:rowOff>228600</xdr:rowOff>
    </xdr:from>
    <xdr:to>
      <xdr:col>5</xdr:col>
      <xdr:colOff>114299</xdr:colOff>
      <xdr:row>42</xdr:row>
      <xdr:rowOff>219075</xdr:rowOff>
    </xdr:to>
    <xdr:sp macro="" textlink="">
      <xdr:nvSpPr>
        <xdr:cNvPr id="76" name="Right Arrow 75">
          <a:extLst>
            <a:ext uri="{FF2B5EF4-FFF2-40B4-BE49-F238E27FC236}">
              <a16:creationId xmlns:a16="http://schemas.microsoft.com/office/drawing/2014/main" id="{00000000-0008-0000-0300-00004C000000}"/>
            </a:ext>
          </a:extLst>
        </xdr:cNvPr>
        <xdr:cNvSpPr/>
      </xdr:nvSpPr>
      <xdr:spPr>
        <a:xfrm>
          <a:off x="6553200" y="10020300"/>
          <a:ext cx="485774" cy="228600"/>
        </a:xfrm>
        <a:prstGeom prst="rightArrow">
          <a:avLst/>
        </a:prstGeom>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4</xdr:col>
      <xdr:colOff>9524</xdr:colOff>
      <xdr:row>40</xdr:row>
      <xdr:rowOff>190498</xdr:rowOff>
    </xdr:from>
    <xdr:to>
      <xdr:col>5</xdr:col>
      <xdr:colOff>104775</xdr:colOff>
      <xdr:row>41</xdr:row>
      <xdr:rowOff>161924</xdr:rowOff>
    </xdr:to>
    <xdr:sp macro="" textlink="">
      <xdr:nvSpPr>
        <xdr:cNvPr id="77" name="Right Arrow 76">
          <a:extLst>
            <a:ext uri="{FF2B5EF4-FFF2-40B4-BE49-F238E27FC236}">
              <a16:creationId xmlns:a16="http://schemas.microsoft.com/office/drawing/2014/main" id="{00000000-0008-0000-0300-00004D000000}"/>
            </a:ext>
          </a:extLst>
        </xdr:cNvPr>
        <xdr:cNvSpPr/>
      </xdr:nvSpPr>
      <xdr:spPr>
        <a:xfrm flipV="1">
          <a:off x="6553199" y="9744073"/>
          <a:ext cx="476251" cy="209551"/>
        </a:xfrm>
        <a:prstGeom prst="rightArrow">
          <a:avLst/>
        </a:prstGeom>
        <a:solidFill>
          <a:schemeClr val="accent2">
            <a:lumMod val="60000"/>
            <a:lumOff val="40000"/>
          </a:schemeClr>
        </a:solidFill>
        <a:ln>
          <a:solidFill>
            <a:schemeClr val="accent2">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8</xdr:col>
      <xdr:colOff>3771900</xdr:colOff>
      <xdr:row>9</xdr:row>
      <xdr:rowOff>200025</xdr:rowOff>
    </xdr:from>
    <xdr:to>
      <xdr:col>8</xdr:col>
      <xdr:colOff>4381500</xdr:colOff>
      <xdr:row>10</xdr:row>
      <xdr:rowOff>171450</xdr:rowOff>
    </xdr:to>
    <xdr:sp macro="" textlink="">
      <xdr:nvSpPr>
        <xdr:cNvPr id="78" name="Right Arrow 77">
          <a:extLst>
            <a:ext uri="{FF2B5EF4-FFF2-40B4-BE49-F238E27FC236}">
              <a16:creationId xmlns:a16="http://schemas.microsoft.com/office/drawing/2014/main" id="{00000000-0008-0000-0300-00004E000000}"/>
            </a:ext>
          </a:extLst>
        </xdr:cNvPr>
        <xdr:cNvSpPr/>
      </xdr:nvSpPr>
      <xdr:spPr>
        <a:xfrm flipV="1">
          <a:off x="17183100" y="2371725"/>
          <a:ext cx="609600" cy="20955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8</xdr:col>
      <xdr:colOff>981075</xdr:colOff>
      <xdr:row>32</xdr:row>
      <xdr:rowOff>114299</xdr:rowOff>
    </xdr:from>
    <xdr:to>
      <xdr:col>8</xdr:col>
      <xdr:colOff>1390650</xdr:colOff>
      <xdr:row>33</xdr:row>
      <xdr:rowOff>104775</xdr:rowOff>
    </xdr:to>
    <xdr:sp macro="" textlink="">
      <xdr:nvSpPr>
        <xdr:cNvPr id="86" name="Rectangle 85">
          <a:extLst>
            <a:ext uri="{FF2B5EF4-FFF2-40B4-BE49-F238E27FC236}">
              <a16:creationId xmlns:a16="http://schemas.microsoft.com/office/drawing/2014/main" id="{00000000-0008-0000-0300-000056000000}"/>
            </a:ext>
          </a:extLst>
        </xdr:cNvPr>
        <xdr:cNvSpPr/>
      </xdr:nvSpPr>
      <xdr:spPr>
        <a:xfrm>
          <a:off x="14392275" y="7762874"/>
          <a:ext cx="409575" cy="228601"/>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00">
              <a:solidFill>
                <a:schemeClr val="bg2">
                  <a:lumMod val="50000"/>
                </a:schemeClr>
              </a:solidFill>
              <a:latin typeface="+mj-lt"/>
              <a:cs typeface="Arial" panose="020B0604020202020204" pitchFamily="34" charset="0"/>
            </a:rPr>
            <a:t>567</a:t>
          </a:r>
        </a:p>
      </xdr:txBody>
    </xdr:sp>
    <xdr:clientData/>
  </xdr:twoCellAnchor>
  <xdr:twoCellAnchor>
    <xdr:from>
      <xdr:col>10</xdr:col>
      <xdr:colOff>219075</xdr:colOff>
      <xdr:row>19</xdr:row>
      <xdr:rowOff>209550</xdr:rowOff>
    </xdr:from>
    <xdr:to>
      <xdr:col>11</xdr:col>
      <xdr:colOff>180975</xdr:colOff>
      <xdr:row>20</xdr:row>
      <xdr:rowOff>161925</xdr:rowOff>
    </xdr:to>
    <xdr:sp macro="" textlink="">
      <xdr:nvSpPr>
        <xdr:cNvPr id="87" name="Right Arrow 86">
          <a:extLst>
            <a:ext uri="{FF2B5EF4-FFF2-40B4-BE49-F238E27FC236}">
              <a16:creationId xmlns:a16="http://schemas.microsoft.com/office/drawing/2014/main" id="{00000000-0008-0000-0300-000057000000}"/>
            </a:ext>
          </a:extLst>
        </xdr:cNvPr>
        <xdr:cNvSpPr/>
      </xdr:nvSpPr>
      <xdr:spPr>
        <a:xfrm flipV="1">
          <a:off x="19735800" y="4762500"/>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11</xdr:col>
      <xdr:colOff>1876425</xdr:colOff>
      <xdr:row>19</xdr:row>
      <xdr:rowOff>200025</xdr:rowOff>
    </xdr:from>
    <xdr:to>
      <xdr:col>11</xdr:col>
      <xdr:colOff>2219325</xdr:colOff>
      <xdr:row>20</xdr:row>
      <xdr:rowOff>152400</xdr:rowOff>
    </xdr:to>
    <xdr:sp macro="" textlink="">
      <xdr:nvSpPr>
        <xdr:cNvPr id="88" name="Right Arrow 87">
          <a:extLst>
            <a:ext uri="{FF2B5EF4-FFF2-40B4-BE49-F238E27FC236}">
              <a16:creationId xmlns:a16="http://schemas.microsoft.com/office/drawing/2014/main" id="{00000000-0008-0000-0300-000058000000}"/>
            </a:ext>
          </a:extLst>
        </xdr:cNvPr>
        <xdr:cNvSpPr/>
      </xdr:nvSpPr>
      <xdr:spPr>
        <a:xfrm flipV="1">
          <a:off x="21774150" y="4752975"/>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10</xdr:col>
      <xdr:colOff>38100</xdr:colOff>
      <xdr:row>36</xdr:row>
      <xdr:rowOff>180975</xdr:rowOff>
    </xdr:from>
    <xdr:to>
      <xdr:col>11</xdr:col>
      <xdr:colOff>0</xdr:colOff>
      <xdr:row>37</xdr:row>
      <xdr:rowOff>133350</xdr:rowOff>
    </xdr:to>
    <xdr:sp macro="" textlink="">
      <xdr:nvSpPr>
        <xdr:cNvPr id="89" name="Right Arrow 88">
          <a:extLst>
            <a:ext uri="{FF2B5EF4-FFF2-40B4-BE49-F238E27FC236}">
              <a16:creationId xmlns:a16="http://schemas.microsoft.com/office/drawing/2014/main" id="{00000000-0008-0000-0300-000059000000}"/>
            </a:ext>
          </a:extLst>
        </xdr:cNvPr>
        <xdr:cNvSpPr/>
      </xdr:nvSpPr>
      <xdr:spPr>
        <a:xfrm flipV="1">
          <a:off x="19554825" y="8782050"/>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11</xdr:col>
      <xdr:colOff>1800225</xdr:colOff>
      <xdr:row>36</xdr:row>
      <xdr:rowOff>161925</xdr:rowOff>
    </xdr:from>
    <xdr:to>
      <xdr:col>11</xdr:col>
      <xdr:colOff>2143125</xdr:colOff>
      <xdr:row>37</xdr:row>
      <xdr:rowOff>114300</xdr:rowOff>
    </xdr:to>
    <xdr:sp macro="" textlink="">
      <xdr:nvSpPr>
        <xdr:cNvPr id="90" name="Right Arrow 89">
          <a:extLst>
            <a:ext uri="{FF2B5EF4-FFF2-40B4-BE49-F238E27FC236}">
              <a16:creationId xmlns:a16="http://schemas.microsoft.com/office/drawing/2014/main" id="{00000000-0008-0000-0300-00005A000000}"/>
            </a:ext>
          </a:extLst>
        </xdr:cNvPr>
        <xdr:cNvSpPr/>
      </xdr:nvSpPr>
      <xdr:spPr>
        <a:xfrm flipV="1">
          <a:off x="21697950" y="8763000"/>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10</xdr:col>
      <xdr:colOff>38100</xdr:colOff>
      <xdr:row>33</xdr:row>
      <xdr:rowOff>123825</xdr:rowOff>
    </xdr:from>
    <xdr:to>
      <xdr:col>11</xdr:col>
      <xdr:colOff>0</xdr:colOff>
      <xdr:row>34</xdr:row>
      <xdr:rowOff>76200</xdr:rowOff>
    </xdr:to>
    <xdr:sp macro="" textlink="">
      <xdr:nvSpPr>
        <xdr:cNvPr id="91" name="Right Arrow 90">
          <a:extLst>
            <a:ext uri="{FF2B5EF4-FFF2-40B4-BE49-F238E27FC236}">
              <a16:creationId xmlns:a16="http://schemas.microsoft.com/office/drawing/2014/main" id="{00000000-0008-0000-0300-00005B000000}"/>
            </a:ext>
          </a:extLst>
        </xdr:cNvPr>
        <xdr:cNvSpPr/>
      </xdr:nvSpPr>
      <xdr:spPr>
        <a:xfrm flipV="1">
          <a:off x="19554825" y="8010525"/>
          <a:ext cx="342900" cy="190500"/>
        </a:xfrm>
        <a:prstGeom prst="rightArrow">
          <a:avLst/>
        </a:prstGeom>
        <a:solidFill>
          <a:schemeClr val="accent4">
            <a:lumMod val="60000"/>
            <a:lumOff val="40000"/>
          </a:schemeClr>
        </a:solidFill>
        <a:ln>
          <a:solidFill>
            <a:schemeClr val="accent4">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11</xdr:col>
      <xdr:colOff>819150</xdr:colOff>
      <xdr:row>22</xdr:row>
      <xdr:rowOff>28575</xdr:rowOff>
    </xdr:from>
    <xdr:to>
      <xdr:col>11</xdr:col>
      <xdr:colOff>1162050</xdr:colOff>
      <xdr:row>23</xdr:row>
      <xdr:rowOff>209550</xdr:rowOff>
    </xdr:to>
    <xdr:sp macro="" textlink="">
      <xdr:nvSpPr>
        <xdr:cNvPr id="92" name="Right Arrow 91">
          <a:extLst>
            <a:ext uri="{FF2B5EF4-FFF2-40B4-BE49-F238E27FC236}">
              <a16:creationId xmlns:a16="http://schemas.microsoft.com/office/drawing/2014/main" id="{00000000-0008-0000-0300-00005C000000}"/>
            </a:ext>
          </a:extLst>
        </xdr:cNvPr>
        <xdr:cNvSpPr/>
      </xdr:nvSpPr>
      <xdr:spPr>
        <a:xfrm flipV="1">
          <a:off x="20716875" y="5295900"/>
          <a:ext cx="342900" cy="419100"/>
        </a:xfrm>
        <a:prstGeom prst="rightArrow">
          <a:avLst/>
        </a:prstGeom>
        <a:solidFill>
          <a:schemeClr val="accent5">
            <a:lumMod val="60000"/>
            <a:lumOff val="40000"/>
          </a:schemeClr>
        </a:solidFill>
        <a:ln>
          <a:solidFill>
            <a:schemeClr val="accent5">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11</xdr:col>
      <xdr:colOff>647700</xdr:colOff>
      <xdr:row>39</xdr:row>
      <xdr:rowOff>47624</xdr:rowOff>
    </xdr:from>
    <xdr:to>
      <xdr:col>11</xdr:col>
      <xdr:colOff>990600</xdr:colOff>
      <xdr:row>46</xdr:row>
      <xdr:rowOff>66674</xdr:rowOff>
    </xdr:to>
    <xdr:sp macro="" textlink="">
      <xdr:nvSpPr>
        <xdr:cNvPr id="93" name="Right Arrow 92">
          <a:extLst>
            <a:ext uri="{FF2B5EF4-FFF2-40B4-BE49-F238E27FC236}">
              <a16:creationId xmlns:a16="http://schemas.microsoft.com/office/drawing/2014/main" id="{00000000-0008-0000-0300-00005D000000}"/>
            </a:ext>
          </a:extLst>
        </xdr:cNvPr>
        <xdr:cNvSpPr/>
      </xdr:nvSpPr>
      <xdr:spPr>
        <a:xfrm flipV="1">
          <a:off x="20545425" y="9363074"/>
          <a:ext cx="342900" cy="1685925"/>
        </a:xfrm>
        <a:prstGeom prst="rightArrow">
          <a:avLst/>
        </a:prstGeom>
        <a:solidFill>
          <a:schemeClr val="accent5">
            <a:lumMod val="60000"/>
            <a:lumOff val="40000"/>
          </a:schemeClr>
        </a:solidFill>
        <a:ln>
          <a:solidFill>
            <a:schemeClr val="accent5">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10</xdr:col>
      <xdr:colOff>28575</xdr:colOff>
      <xdr:row>4</xdr:row>
      <xdr:rowOff>47625</xdr:rowOff>
    </xdr:from>
    <xdr:to>
      <xdr:col>10</xdr:col>
      <xdr:colOff>371475</xdr:colOff>
      <xdr:row>5</xdr:row>
      <xdr:rowOff>0</xdr:rowOff>
    </xdr:to>
    <xdr:sp macro="" textlink="">
      <xdr:nvSpPr>
        <xdr:cNvPr id="94" name="Right Arrow 93">
          <a:extLst>
            <a:ext uri="{FF2B5EF4-FFF2-40B4-BE49-F238E27FC236}">
              <a16:creationId xmlns:a16="http://schemas.microsoft.com/office/drawing/2014/main" id="{00000000-0008-0000-0300-00005E000000}"/>
            </a:ext>
          </a:extLst>
        </xdr:cNvPr>
        <xdr:cNvSpPr/>
      </xdr:nvSpPr>
      <xdr:spPr>
        <a:xfrm flipV="1">
          <a:off x="19545300" y="1028700"/>
          <a:ext cx="342900" cy="190500"/>
        </a:xfrm>
        <a:prstGeom prst="rightArrow">
          <a:avLst/>
        </a:prstGeom>
        <a:solidFill>
          <a:schemeClr val="accent2">
            <a:lumMod val="60000"/>
            <a:lumOff val="40000"/>
          </a:schemeClr>
        </a:solidFill>
        <a:ln>
          <a:solidFill>
            <a:schemeClr val="accent2">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11</xdr:col>
      <xdr:colOff>4295774</xdr:colOff>
      <xdr:row>15</xdr:row>
      <xdr:rowOff>19050</xdr:rowOff>
    </xdr:from>
    <xdr:to>
      <xdr:col>11</xdr:col>
      <xdr:colOff>4686299</xdr:colOff>
      <xdr:row>15</xdr:row>
      <xdr:rowOff>171450</xdr:rowOff>
    </xdr:to>
    <xdr:sp macro="" textlink="">
      <xdr:nvSpPr>
        <xdr:cNvPr id="95" name="Right Arrow 94">
          <a:extLst>
            <a:ext uri="{FF2B5EF4-FFF2-40B4-BE49-F238E27FC236}">
              <a16:creationId xmlns:a16="http://schemas.microsoft.com/office/drawing/2014/main" id="{00000000-0008-0000-0300-00005F000000}"/>
            </a:ext>
          </a:extLst>
        </xdr:cNvPr>
        <xdr:cNvSpPr/>
      </xdr:nvSpPr>
      <xdr:spPr>
        <a:xfrm flipV="1">
          <a:off x="24193499" y="3619500"/>
          <a:ext cx="390525" cy="152400"/>
        </a:xfrm>
        <a:prstGeom prst="rightArrow">
          <a:avLst/>
        </a:prstGeom>
        <a:solidFill>
          <a:schemeClr val="accent2">
            <a:lumMod val="60000"/>
            <a:lumOff val="40000"/>
          </a:schemeClr>
        </a:solidFill>
        <a:ln>
          <a:solidFill>
            <a:schemeClr val="accent2">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11</xdr:col>
      <xdr:colOff>4295774</xdr:colOff>
      <xdr:row>31</xdr:row>
      <xdr:rowOff>133349</xdr:rowOff>
    </xdr:from>
    <xdr:to>
      <xdr:col>11</xdr:col>
      <xdr:colOff>4752975</xdr:colOff>
      <xdr:row>32</xdr:row>
      <xdr:rowOff>9525</xdr:rowOff>
    </xdr:to>
    <xdr:sp macro="" textlink="">
      <xdr:nvSpPr>
        <xdr:cNvPr id="96" name="Right Arrow 95">
          <a:extLst>
            <a:ext uri="{FF2B5EF4-FFF2-40B4-BE49-F238E27FC236}">
              <a16:creationId xmlns:a16="http://schemas.microsoft.com/office/drawing/2014/main" id="{00000000-0008-0000-0300-000060000000}"/>
            </a:ext>
          </a:extLst>
        </xdr:cNvPr>
        <xdr:cNvSpPr/>
      </xdr:nvSpPr>
      <xdr:spPr>
        <a:xfrm flipV="1">
          <a:off x="24193499" y="7543799"/>
          <a:ext cx="457201" cy="114301"/>
        </a:xfrm>
        <a:prstGeom prst="rightArrow">
          <a:avLst/>
        </a:prstGeom>
        <a:solidFill>
          <a:schemeClr val="accent2">
            <a:lumMod val="60000"/>
            <a:lumOff val="40000"/>
          </a:schemeClr>
        </a:solidFill>
        <a:ln>
          <a:solidFill>
            <a:schemeClr val="accent2">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7</xdr:col>
      <xdr:colOff>28575</xdr:colOff>
      <xdr:row>3</xdr:row>
      <xdr:rowOff>47625</xdr:rowOff>
    </xdr:from>
    <xdr:to>
      <xdr:col>7</xdr:col>
      <xdr:colOff>371475</xdr:colOff>
      <xdr:row>4</xdr:row>
      <xdr:rowOff>0</xdr:rowOff>
    </xdr:to>
    <xdr:sp macro="" textlink="">
      <xdr:nvSpPr>
        <xdr:cNvPr id="97" name="Right Arrow 96">
          <a:extLst>
            <a:ext uri="{FF2B5EF4-FFF2-40B4-BE49-F238E27FC236}">
              <a16:creationId xmlns:a16="http://schemas.microsoft.com/office/drawing/2014/main" id="{00000000-0008-0000-0300-000061000000}"/>
            </a:ext>
          </a:extLst>
        </xdr:cNvPr>
        <xdr:cNvSpPr/>
      </xdr:nvSpPr>
      <xdr:spPr>
        <a:xfrm flipV="1">
          <a:off x="13058775" y="790575"/>
          <a:ext cx="342900" cy="190500"/>
        </a:xfrm>
        <a:prstGeom prst="rightArrow">
          <a:avLst/>
        </a:prstGeom>
        <a:solidFill>
          <a:schemeClr val="accent2">
            <a:lumMod val="60000"/>
            <a:lumOff val="40000"/>
          </a:schemeClr>
        </a:solidFill>
        <a:ln>
          <a:solidFill>
            <a:schemeClr val="accent2">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8</xdr:col>
      <xdr:colOff>2657475</xdr:colOff>
      <xdr:row>31</xdr:row>
      <xdr:rowOff>114299</xdr:rowOff>
    </xdr:from>
    <xdr:to>
      <xdr:col>8</xdr:col>
      <xdr:colOff>3152775</xdr:colOff>
      <xdr:row>32</xdr:row>
      <xdr:rowOff>76199</xdr:rowOff>
    </xdr:to>
    <xdr:sp macro="" textlink="">
      <xdr:nvSpPr>
        <xdr:cNvPr id="98" name="Right Arrow 97">
          <a:extLst>
            <a:ext uri="{FF2B5EF4-FFF2-40B4-BE49-F238E27FC236}">
              <a16:creationId xmlns:a16="http://schemas.microsoft.com/office/drawing/2014/main" id="{00000000-0008-0000-0300-000062000000}"/>
            </a:ext>
          </a:extLst>
        </xdr:cNvPr>
        <xdr:cNvSpPr/>
      </xdr:nvSpPr>
      <xdr:spPr>
        <a:xfrm rot="10800000" flipV="1">
          <a:off x="16068675" y="7524749"/>
          <a:ext cx="495300" cy="200025"/>
        </a:xfrm>
        <a:prstGeom prst="rightArrow">
          <a:avLst/>
        </a:prstGeom>
        <a:solidFill>
          <a:schemeClr val="accent2">
            <a:lumMod val="60000"/>
            <a:lumOff val="40000"/>
          </a:schemeClr>
        </a:solidFill>
        <a:ln>
          <a:solidFill>
            <a:schemeClr val="accent2">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8</xdr:col>
      <xdr:colOff>3219450</xdr:colOff>
      <xdr:row>32</xdr:row>
      <xdr:rowOff>142875</xdr:rowOff>
    </xdr:from>
    <xdr:to>
      <xdr:col>8</xdr:col>
      <xdr:colOff>3695700</xdr:colOff>
      <xdr:row>33</xdr:row>
      <xdr:rowOff>114300</xdr:rowOff>
    </xdr:to>
    <xdr:sp macro="" textlink="">
      <xdr:nvSpPr>
        <xdr:cNvPr id="99" name="Right Arrow 98">
          <a:extLst>
            <a:ext uri="{FF2B5EF4-FFF2-40B4-BE49-F238E27FC236}">
              <a16:creationId xmlns:a16="http://schemas.microsoft.com/office/drawing/2014/main" id="{00000000-0008-0000-0300-000063000000}"/>
            </a:ext>
          </a:extLst>
        </xdr:cNvPr>
        <xdr:cNvSpPr/>
      </xdr:nvSpPr>
      <xdr:spPr>
        <a:xfrm rot="10800000" flipV="1">
          <a:off x="16630650" y="7791450"/>
          <a:ext cx="476250" cy="209550"/>
        </a:xfrm>
        <a:prstGeom prst="rightArrow">
          <a:avLst/>
        </a:prstGeom>
        <a:solidFill>
          <a:schemeClr val="accent2">
            <a:lumMod val="60000"/>
            <a:lumOff val="40000"/>
          </a:schemeClr>
        </a:solidFill>
        <a:ln>
          <a:solidFill>
            <a:schemeClr val="accent2">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4</xdr:col>
      <xdr:colOff>19050</xdr:colOff>
      <xdr:row>3</xdr:row>
      <xdr:rowOff>66675</xdr:rowOff>
    </xdr:from>
    <xdr:to>
      <xdr:col>4</xdr:col>
      <xdr:colOff>361950</xdr:colOff>
      <xdr:row>4</xdr:row>
      <xdr:rowOff>19050</xdr:rowOff>
    </xdr:to>
    <xdr:sp macro="" textlink="">
      <xdr:nvSpPr>
        <xdr:cNvPr id="100" name="Right Arrow 99">
          <a:extLst>
            <a:ext uri="{FF2B5EF4-FFF2-40B4-BE49-F238E27FC236}">
              <a16:creationId xmlns:a16="http://schemas.microsoft.com/office/drawing/2014/main" id="{00000000-0008-0000-0300-000064000000}"/>
            </a:ext>
          </a:extLst>
        </xdr:cNvPr>
        <xdr:cNvSpPr/>
      </xdr:nvSpPr>
      <xdr:spPr>
        <a:xfrm flipV="1">
          <a:off x="6562725" y="809625"/>
          <a:ext cx="342900" cy="190500"/>
        </a:xfrm>
        <a:prstGeom prst="rightArrow">
          <a:avLst/>
        </a:prstGeom>
        <a:solidFill>
          <a:schemeClr val="accent2">
            <a:lumMod val="60000"/>
            <a:lumOff val="40000"/>
          </a:schemeClr>
        </a:solidFill>
        <a:ln>
          <a:solidFill>
            <a:schemeClr val="accent2">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14</xdr:col>
      <xdr:colOff>361950</xdr:colOff>
      <xdr:row>13</xdr:row>
      <xdr:rowOff>161925</xdr:rowOff>
    </xdr:from>
    <xdr:to>
      <xdr:col>14</xdr:col>
      <xdr:colOff>704850</xdr:colOff>
      <xdr:row>23</xdr:row>
      <xdr:rowOff>180975</xdr:rowOff>
    </xdr:to>
    <xdr:sp macro="" textlink="">
      <xdr:nvSpPr>
        <xdr:cNvPr id="101" name="Right Arrow 100">
          <a:extLst>
            <a:ext uri="{FF2B5EF4-FFF2-40B4-BE49-F238E27FC236}">
              <a16:creationId xmlns:a16="http://schemas.microsoft.com/office/drawing/2014/main" id="{00000000-0008-0000-0300-000065000000}"/>
            </a:ext>
          </a:extLst>
        </xdr:cNvPr>
        <xdr:cNvSpPr/>
      </xdr:nvSpPr>
      <xdr:spPr>
        <a:xfrm flipV="1">
          <a:off x="26746200" y="3286125"/>
          <a:ext cx="342900" cy="2400300"/>
        </a:xfrm>
        <a:prstGeom prst="rightArrow">
          <a:avLst/>
        </a:prstGeom>
        <a:solidFill>
          <a:schemeClr val="accent5">
            <a:lumMod val="60000"/>
            <a:lumOff val="40000"/>
          </a:schemeClr>
        </a:solidFill>
        <a:ln>
          <a:solidFill>
            <a:schemeClr val="accent5">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17</xdr:col>
      <xdr:colOff>3886200</xdr:colOff>
      <xdr:row>14</xdr:row>
      <xdr:rowOff>190500</xdr:rowOff>
    </xdr:from>
    <xdr:to>
      <xdr:col>17</xdr:col>
      <xdr:colOff>4229100</xdr:colOff>
      <xdr:row>15</xdr:row>
      <xdr:rowOff>142875</xdr:rowOff>
    </xdr:to>
    <xdr:sp macro="" textlink="">
      <xdr:nvSpPr>
        <xdr:cNvPr id="102" name="Right Arrow 101">
          <a:extLst>
            <a:ext uri="{FF2B5EF4-FFF2-40B4-BE49-F238E27FC236}">
              <a16:creationId xmlns:a16="http://schemas.microsoft.com/office/drawing/2014/main" id="{00000000-0008-0000-0300-000066000000}"/>
            </a:ext>
          </a:extLst>
        </xdr:cNvPr>
        <xdr:cNvSpPr/>
      </xdr:nvSpPr>
      <xdr:spPr>
        <a:xfrm flipV="1">
          <a:off x="36756975" y="3552825"/>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17</xdr:col>
      <xdr:colOff>2343150</xdr:colOff>
      <xdr:row>18</xdr:row>
      <xdr:rowOff>95250</xdr:rowOff>
    </xdr:from>
    <xdr:to>
      <xdr:col>17</xdr:col>
      <xdr:colOff>2914650</xdr:colOff>
      <xdr:row>30</xdr:row>
      <xdr:rowOff>19050</xdr:rowOff>
    </xdr:to>
    <xdr:sp macro="" textlink="">
      <xdr:nvSpPr>
        <xdr:cNvPr id="103" name="Right Arrow 102">
          <a:extLst>
            <a:ext uri="{FF2B5EF4-FFF2-40B4-BE49-F238E27FC236}">
              <a16:creationId xmlns:a16="http://schemas.microsoft.com/office/drawing/2014/main" id="{00000000-0008-0000-0300-000067000000}"/>
            </a:ext>
          </a:extLst>
        </xdr:cNvPr>
        <xdr:cNvSpPr/>
      </xdr:nvSpPr>
      <xdr:spPr>
        <a:xfrm flipV="1">
          <a:off x="35213925" y="4410075"/>
          <a:ext cx="571500" cy="2781300"/>
        </a:xfrm>
        <a:prstGeom prst="rightArrow">
          <a:avLst/>
        </a:prstGeom>
        <a:solidFill>
          <a:schemeClr val="accent5">
            <a:lumMod val="60000"/>
            <a:lumOff val="40000"/>
          </a:schemeClr>
        </a:solidFill>
        <a:ln>
          <a:solidFill>
            <a:schemeClr val="accent5">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16</xdr:col>
      <xdr:colOff>171450</xdr:colOff>
      <xdr:row>15</xdr:row>
      <xdr:rowOff>9525</xdr:rowOff>
    </xdr:from>
    <xdr:to>
      <xdr:col>17</xdr:col>
      <xdr:colOff>133350</xdr:colOff>
      <xdr:row>15</xdr:row>
      <xdr:rowOff>200025</xdr:rowOff>
    </xdr:to>
    <xdr:sp macro="" textlink="">
      <xdr:nvSpPr>
        <xdr:cNvPr id="104" name="Right Arrow 103">
          <a:extLst>
            <a:ext uri="{FF2B5EF4-FFF2-40B4-BE49-F238E27FC236}">
              <a16:creationId xmlns:a16="http://schemas.microsoft.com/office/drawing/2014/main" id="{00000000-0008-0000-0300-000068000000}"/>
            </a:ext>
          </a:extLst>
        </xdr:cNvPr>
        <xdr:cNvSpPr/>
      </xdr:nvSpPr>
      <xdr:spPr>
        <a:xfrm flipV="1">
          <a:off x="32661225" y="3609975"/>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13</xdr:col>
      <xdr:colOff>85725</xdr:colOff>
      <xdr:row>48</xdr:row>
      <xdr:rowOff>228600</xdr:rowOff>
    </xdr:from>
    <xdr:to>
      <xdr:col>14</xdr:col>
      <xdr:colOff>47625</xdr:colOff>
      <xdr:row>49</xdr:row>
      <xdr:rowOff>180975</xdr:rowOff>
    </xdr:to>
    <xdr:sp macro="" textlink="">
      <xdr:nvSpPr>
        <xdr:cNvPr id="105" name="Right Arrow 104">
          <a:extLst>
            <a:ext uri="{FF2B5EF4-FFF2-40B4-BE49-F238E27FC236}">
              <a16:creationId xmlns:a16="http://schemas.microsoft.com/office/drawing/2014/main" id="{00000000-0008-0000-0300-000069000000}"/>
            </a:ext>
          </a:extLst>
        </xdr:cNvPr>
        <xdr:cNvSpPr/>
      </xdr:nvSpPr>
      <xdr:spPr>
        <a:xfrm flipV="1">
          <a:off x="26088975" y="11687175"/>
          <a:ext cx="342900" cy="190500"/>
        </a:xfrm>
        <a:prstGeom prst="rightArrow">
          <a:avLst/>
        </a:prstGeom>
        <a:solidFill>
          <a:schemeClr val="accent4">
            <a:lumMod val="60000"/>
            <a:lumOff val="40000"/>
          </a:schemeClr>
        </a:solidFill>
        <a:ln>
          <a:solidFill>
            <a:schemeClr val="accent4">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13</xdr:col>
      <xdr:colOff>47625</xdr:colOff>
      <xdr:row>51</xdr:row>
      <xdr:rowOff>190500</xdr:rowOff>
    </xdr:from>
    <xdr:to>
      <xdr:col>14</xdr:col>
      <xdr:colOff>9525</xdr:colOff>
      <xdr:row>52</xdr:row>
      <xdr:rowOff>142875</xdr:rowOff>
    </xdr:to>
    <xdr:sp macro="" textlink="">
      <xdr:nvSpPr>
        <xdr:cNvPr id="106" name="Right Arrow 105">
          <a:extLst>
            <a:ext uri="{FF2B5EF4-FFF2-40B4-BE49-F238E27FC236}">
              <a16:creationId xmlns:a16="http://schemas.microsoft.com/office/drawing/2014/main" id="{00000000-0008-0000-0300-00006A000000}"/>
            </a:ext>
          </a:extLst>
        </xdr:cNvPr>
        <xdr:cNvSpPr/>
      </xdr:nvSpPr>
      <xdr:spPr>
        <a:xfrm flipV="1">
          <a:off x="26050875" y="12363450"/>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13</xdr:col>
      <xdr:colOff>57150</xdr:colOff>
      <xdr:row>54</xdr:row>
      <xdr:rowOff>38100</xdr:rowOff>
    </xdr:from>
    <xdr:to>
      <xdr:col>14</xdr:col>
      <xdr:colOff>19050</xdr:colOff>
      <xdr:row>54</xdr:row>
      <xdr:rowOff>228600</xdr:rowOff>
    </xdr:to>
    <xdr:sp macro="" textlink="">
      <xdr:nvSpPr>
        <xdr:cNvPr id="107" name="Right Arrow 106">
          <a:extLst>
            <a:ext uri="{FF2B5EF4-FFF2-40B4-BE49-F238E27FC236}">
              <a16:creationId xmlns:a16="http://schemas.microsoft.com/office/drawing/2014/main" id="{00000000-0008-0000-0300-00006B000000}"/>
            </a:ext>
          </a:extLst>
        </xdr:cNvPr>
        <xdr:cNvSpPr/>
      </xdr:nvSpPr>
      <xdr:spPr>
        <a:xfrm flipV="1">
          <a:off x="26060400" y="12925425"/>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13</xdr:col>
      <xdr:colOff>0</xdr:colOff>
      <xdr:row>57</xdr:row>
      <xdr:rowOff>104773</xdr:rowOff>
    </xdr:from>
    <xdr:to>
      <xdr:col>14</xdr:col>
      <xdr:colOff>76200</xdr:colOff>
      <xdr:row>65</xdr:row>
      <xdr:rowOff>133348</xdr:rowOff>
    </xdr:to>
    <xdr:sp macro="" textlink="">
      <xdr:nvSpPr>
        <xdr:cNvPr id="108" name="Right Arrow 107">
          <a:extLst>
            <a:ext uri="{FF2B5EF4-FFF2-40B4-BE49-F238E27FC236}">
              <a16:creationId xmlns:a16="http://schemas.microsoft.com/office/drawing/2014/main" id="{00000000-0008-0000-0300-00006C000000}"/>
            </a:ext>
          </a:extLst>
        </xdr:cNvPr>
        <xdr:cNvSpPr/>
      </xdr:nvSpPr>
      <xdr:spPr>
        <a:xfrm flipV="1">
          <a:off x="26003250" y="13706473"/>
          <a:ext cx="457200" cy="1933575"/>
        </a:xfrm>
        <a:prstGeom prst="rightArrow">
          <a:avLst>
            <a:gd name="adj1" fmla="val 50000"/>
            <a:gd name="adj2" fmla="val 36111"/>
          </a:avLst>
        </a:prstGeom>
        <a:solidFill>
          <a:schemeClr val="accent5">
            <a:lumMod val="60000"/>
            <a:lumOff val="40000"/>
          </a:schemeClr>
        </a:solidFill>
        <a:ln>
          <a:solidFill>
            <a:schemeClr val="accent5">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olorado.gov/pacific/osc/travel-fiscal-rule" TargetMode="External"/><Relationship Id="rId1" Type="http://schemas.openxmlformats.org/officeDocument/2006/relationships/hyperlink" Target="https://www.coloradomesa.edu/purchasing/forms.html"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hyperlink" Target="mailto:travel@coloradomesa.edu" TargetMode="External"/></Relationships>
</file>

<file path=xl/worksheets/_rels/sheet7.xml.rels><?xml version="1.0" encoding="UTF-8" standalone="yes"?>
<Relationships xmlns="http://schemas.openxmlformats.org/package/2006/relationships"><Relationship Id="rId2" Type="http://schemas.openxmlformats.org/officeDocument/2006/relationships/hyperlink" Target="mailto:travel@coloradomesa.edu" TargetMode="External"/><Relationship Id="rId1" Type="http://schemas.openxmlformats.org/officeDocument/2006/relationships/hyperlink" Target="mailto:travel@coloradomesa.ed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1"/>
  </sheetPr>
  <dimension ref="A1:AW90"/>
  <sheetViews>
    <sheetView showGridLines="0" tabSelected="1" zoomScaleNormal="100" workbookViewId="0">
      <selection activeCell="G12" sqref="G12"/>
    </sheetView>
  </sheetViews>
  <sheetFormatPr defaultRowHeight="15"/>
  <cols>
    <col min="1" max="1" width="1.42578125" customWidth="1"/>
    <col min="2" max="2" width="11.28515625" customWidth="1"/>
    <col min="3" max="3" width="21.28515625" style="15" customWidth="1"/>
    <col min="4" max="4" width="14.5703125" customWidth="1"/>
    <col min="5" max="5" width="12.28515625" customWidth="1"/>
    <col min="6" max="6" width="15.28515625" customWidth="1"/>
    <col min="7" max="7" width="11.140625" customWidth="1"/>
    <col min="8" max="8" width="12.140625" customWidth="1"/>
    <col min="9" max="9" width="9.85546875" bestFit="1" customWidth="1"/>
    <col min="10" max="10" width="10.7109375" customWidth="1"/>
    <col min="11" max="11" width="13.7109375" customWidth="1"/>
    <col min="12" max="12" width="9.28515625" customWidth="1"/>
    <col min="13" max="13" width="11.42578125" hidden="1" customWidth="1"/>
    <col min="14" max="18" width="9.140625" hidden="1" customWidth="1"/>
    <col min="19" max="19" width="8.85546875" hidden="1" customWidth="1"/>
    <col min="20" max="27" width="9.140625" hidden="1" customWidth="1"/>
    <col min="28" max="28" width="11.5703125" hidden="1" customWidth="1"/>
    <col min="29" max="30" width="9.140625" hidden="1" customWidth="1"/>
    <col min="31" max="31" width="10.5703125" hidden="1" customWidth="1"/>
    <col min="32" max="49" width="9.140625" hidden="1" customWidth="1"/>
    <col min="50" max="52" width="0" hidden="1" customWidth="1"/>
  </cols>
  <sheetData>
    <row r="1" spans="1:27" ht="20.25" customHeight="1">
      <c r="A1" s="153" t="s">
        <v>229</v>
      </c>
      <c r="B1" s="154"/>
      <c r="C1" s="154"/>
      <c r="D1" s="154"/>
      <c r="E1" s="154"/>
      <c r="F1" s="154"/>
      <c r="G1" s="154"/>
      <c r="H1" s="154"/>
      <c r="I1" s="154"/>
      <c r="J1" s="154"/>
      <c r="K1" s="155"/>
      <c r="L1" s="23"/>
      <c r="M1" s="23"/>
      <c r="N1" s="8"/>
    </row>
    <row r="2" spans="1:27" ht="15" customHeight="1">
      <c r="A2" s="21"/>
      <c r="B2" s="70" t="s">
        <v>26</v>
      </c>
      <c r="C2" s="68" t="s">
        <v>56</v>
      </c>
      <c r="D2" s="160" t="s">
        <v>27</v>
      </c>
      <c r="E2" s="161"/>
      <c r="F2" s="161"/>
      <c r="G2" s="161"/>
      <c r="H2" s="22"/>
      <c r="I2" s="22"/>
      <c r="J2" s="158" t="s">
        <v>103</v>
      </c>
      <c r="K2" s="159"/>
      <c r="L2" s="22"/>
      <c r="M2" s="22"/>
      <c r="N2" s="8"/>
    </row>
    <row r="3" spans="1:27" ht="12.75" customHeight="1">
      <c r="A3" s="11"/>
      <c r="B3" s="12"/>
      <c r="C3" s="69" t="s">
        <v>57</v>
      </c>
      <c r="D3" s="8"/>
      <c r="E3" s="8"/>
      <c r="F3" s="13"/>
      <c r="G3" s="13"/>
      <c r="H3" s="13"/>
      <c r="I3" s="13"/>
      <c r="J3" s="54" t="s">
        <v>22</v>
      </c>
      <c r="K3" s="80"/>
      <c r="L3" s="13"/>
      <c r="M3" s="13"/>
      <c r="N3" s="8"/>
    </row>
    <row r="4" spans="1:27" ht="3.75" customHeight="1">
      <c r="A4" s="11"/>
      <c r="B4" s="12"/>
      <c r="C4" s="12"/>
      <c r="D4" s="12"/>
      <c r="E4" s="12"/>
      <c r="F4" s="12"/>
      <c r="G4" s="12"/>
      <c r="H4" s="12"/>
      <c r="I4" s="12"/>
      <c r="J4" s="12"/>
      <c r="K4" s="14"/>
      <c r="L4" s="12"/>
      <c r="M4" s="12"/>
      <c r="N4" s="8"/>
    </row>
    <row r="5" spans="1:27" ht="12.75" customHeight="1">
      <c r="A5" s="11"/>
      <c r="B5" s="56" t="s">
        <v>11</v>
      </c>
      <c r="C5" s="35"/>
      <c r="D5" s="163" t="s">
        <v>41</v>
      </c>
      <c r="E5" s="163"/>
      <c r="F5" s="163"/>
      <c r="G5" s="163"/>
      <c r="H5" s="163"/>
      <c r="I5" s="169" t="s">
        <v>47</v>
      </c>
      <c r="J5" s="170"/>
      <c r="K5" s="171"/>
      <c r="M5" s="8"/>
      <c r="N5" s="8"/>
    </row>
    <row r="6" spans="1:27" ht="12.75" customHeight="1">
      <c r="A6" s="11"/>
      <c r="B6" s="56" t="s">
        <v>8</v>
      </c>
      <c r="C6" s="35"/>
      <c r="D6" s="55" t="s">
        <v>217</v>
      </c>
      <c r="E6" s="37"/>
      <c r="F6" s="55" t="s">
        <v>13</v>
      </c>
      <c r="G6" s="157"/>
      <c r="H6" s="162"/>
      <c r="I6" s="175" t="s">
        <v>43</v>
      </c>
      <c r="J6" s="176"/>
      <c r="K6" s="76"/>
      <c r="M6" s="8"/>
      <c r="N6" s="8"/>
    </row>
    <row r="7" spans="1:27" ht="12.75" customHeight="1">
      <c r="A7" s="5"/>
      <c r="B7" s="57" t="s">
        <v>24</v>
      </c>
      <c r="C7" s="36"/>
      <c r="D7" s="164"/>
      <c r="E7" s="164"/>
      <c r="F7" s="164"/>
      <c r="G7" s="164"/>
      <c r="H7" s="165"/>
      <c r="I7" s="175" t="s">
        <v>42</v>
      </c>
      <c r="J7" s="176"/>
      <c r="K7" s="77"/>
      <c r="L7" s="34"/>
      <c r="M7" s="8"/>
      <c r="N7" s="8"/>
    </row>
    <row r="8" spans="1:27" ht="12.75" customHeight="1">
      <c r="A8" s="5"/>
      <c r="B8" s="56" t="s">
        <v>51</v>
      </c>
      <c r="C8" s="36"/>
      <c r="D8" s="136" t="s">
        <v>217</v>
      </c>
      <c r="E8" s="49"/>
      <c r="F8" s="97" t="s">
        <v>13</v>
      </c>
      <c r="G8" s="157"/>
      <c r="H8" s="157"/>
      <c r="I8" s="174" t="s">
        <v>90</v>
      </c>
      <c r="J8" s="173"/>
      <c r="K8" s="78"/>
      <c r="L8" s="34"/>
      <c r="M8" s="8">
        <f>IF(ISBLANK(K10),0,IF(K25&gt;K10,K25-K10,0))</f>
        <v>0</v>
      </c>
      <c r="N8" s="8"/>
    </row>
    <row r="9" spans="1:27" ht="12.75" customHeight="1">
      <c r="A9" s="5"/>
      <c r="B9" s="58" t="s">
        <v>9</v>
      </c>
      <c r="C9" s="35"/>
      <c r="D9" s="193"/>
      <c r="E9" s="194"/>
      <c r="F9" s="194"/>
      <c r="G9" s="194"/>
      <c r="H9" s="195"/>
      <c r="I9" s="172" t="s">
        <v>91</v>
      </c>
      <c r="J9" s="173"/>
      <c r="K9" s="78"/>
      <c r="L9" s="34"/>
      <c r="M9" s="8"/>
      <c r="N9" s="8"/>
    </row>
    <row r="10" spans="1:27" ht="12.75" customHeight="1">
      <c r="A10" s="5"/>
      <c r="B10" s="59" t="s">
        <v>10</v>
      </c>
      <c r="C10" s="35"/>
      <c r="D10" s="54" t="s">
        <v>79</v>
      </c>
      <c r="E10" s="75"/>
      <c r="F10" s="205" t="str">
        <f>IF(E10&gt;1,H50," ")</f>
        <v xml:space="preserve"> </v>
      </c>
      <c r="G10" s="206"/>
      <c r="H10" s="207"/>
      <c r="I10" s="178" t="s">
        <v>89</v>
      </c>
      <c r="J10" s="179"/>
      <c r="K10" s="78"/>
      <c r="L10" s="34"/>
      <c r="M10" s="8"/>
      <c r="N10" s="8"/>
    </row>
    <row r="11" spans="1:27" ht="6" customHeight="1">
      <c r="A11" s="5"/>
      <c r="B11" s="208"/>
      <c r="C11" s="208"/>
      <c r="D11" s="208"/>
      <c r="E11" s="208"/>
      <c r="F11" s="208"/>
      <c r="G11" s="208"/>
      <c r="H11" s="208"/>
      <c r="I11" s="208"/>
      <c r="J11" s="208"/>
      <c r="K11" s="209"/>
      <c r="L11" s="8"/>
    </row>
    <row r="12" spans="1:27" ht="12.75" customHeight="1">
      <c r="A12" s="5"/>
      <c r="B12" s="156" t="s">
        <v>53</v>
      </c>
      <c r="C12" s="156"/>
      <c r="D12" s="98" t="s">
        <v>30</v>
      </c>
      <c r="E12" s="98" t="s">
        <v>23</v>
      </c>
      <c r="F12" s="98" t="s">
        <v>31</v>
      </c>
      <c r="G12" s="8"/>
      <c r="H12" s="197" t="s">
        <v>44</v>
      </c>
      <c r="I12" s="197"/>
      <c r="J12" s="197"/>
      <c r="K12" s="198"/>
      <c r="L12" s="8"/>
      <c r="M12" s="8"/>
      <c r="N12" s="8"/>
    </row>
    <row r="13" spans="1:27" ht="12.75" customHeight="1">
      <c r="A13" s="5"/>
      <c r="B13" s="157"/>
      <c r="C13" s="157"/>
      <c r="D13" s="38">
        <v>0</v>
      </c>
      <c r="E13" s="39">
        <v>0</v>
      </c>
      <c r="F13" s="40"/>
      <c r="G13" s="113" t="str">
        <f>IF($F$13="Admin CMU OneCard","**","")</f>
        <v/>
      </c>
      <c r="H13" s="97" t="s">
        <v>0</v>
      </c>
      <c r="I13" s="149"/>
      <c r="J13" s="97" t="s">
        <v>13</v>
      </c>
      <c r="K13" s="74"/>
      <c r="L13" s="16"/>
      <c r="M13" s="8"/>
      <c r="N13" s="8"/>
      <c r="AA13" t="s">
        <v>34</v>
      </c>
    </row>
    <row r="14" spans="1:27" ht="12.75" customHeight="1">
      <c r="A14" s="5"/>
      <c r="B14" s="157"/>
      <c r="C14" s="157"/>
      <c r="D14" s="38">
        <v>0</v>
      </c>
      <c r="E14" s="39">
        <v>0</v>
      </c>
      <c r="F14" s="40"/>
      <c r="G14" s="113" t="str">
        <f>IF($F$14="Admin CMU OneCard","**","")</f>
        <v/>
      </c>
      <c r="H14" s="163" t="s">
        <v>45</v>
      </c>
      <c r="I14" s="163"/>
      <c r="J14" s="163"/>
      <c r="K14" s="196"/>
      <c r="L14" s="15"/>
      <c r="M14" s="8"/>
      <c r="N14" s="8"/>
      <c r="AA14" t="s">
        <v>35</v>
      </c>
    </row>
    <row r="15" spans="1:27" ht="12.75" customHeight="1">
      <c r="A15" s="5"/>
      <c r="B15" s="157"/>
      <c r="C15" s="157"/>
      <c r="D15" s="38">
        <v>0</v>
      </c>
      <c r="E15" s="39">
        <v>0</v>
      </c>
      <c r="F15" s="40"/>
      <c r="G15" s="113" t="str">
        <f>IF($F$15="Admin CMU OneCard","**","")</f>
        <v/>
      </c>
      <c r="H15" s="97" t="s">
        <v>0</v>
      </c>
      <c r="I15" s="149"/>
      <c r="J15" s="97" t="s">
        <v>13</v>
      </c>
      <c r="K15" s="74"/>
      <c r="L15" s="16"/>
      <c r="M15" s="8"/>
      <c r="N15" s="8"/>
      <c r="AA15" t="s">
        <v>38</v>
      </c>
    </row>
    <row r="16" spans="1:27" ht="12.75" customHeight="1">
      <c r="A16" s="5"/>
      <c r="B16" s="157"/>
      <c r="C16" s="157"/>
      <c r="D16" s="38">
        <v>0</v>
      </c>
      <c r="E16" s="39">
        <v>0</v>
      </c>
      <c r="F16" s="40"/>
      <c r="G16" s="113" t="str">
        <f>IF($F$16="Admin CMU OneCard","**","")</f>
        <v/>
      </c>
      <c r="H16" s="54" t="s">
        <v>79</v>
      </c>
      <c r="I16" s="41"/>
      <c r="J16" s="6"/>
      <c r="K16" s="7"/>
      <c r="L16" s="15"/>
      <c r="M16" s="8"/>
      <c r="N16" s="8"/>
      <c r="AA16" t="s">
        <v>3</v>
      </c>
    </row>
    <row r="17" spans="1:41" ht="12.75" customHeight="1">
      <c r="A17" s="5"/>
      <c r="B17" s="157"/>
      <c r="C17" s="157"/>
      <c r="D17" s="38">
        <v>0</v>
      </c>
      <c r="E17" s="39">
        <v>0</v>
      </c>
      <c r="F17" s="40"/>
      <c r="G17" s="113" t="str">
        <f>IF($F$17="Admin CMU OneCard","**","")</f>
        <v/>
      </c>
      <c r="H17" s="6"/>
      <c r="I17" s="6"/>
      <c r="J17" s="6"/>
      <c r="K17" s="7"/>
      <c r="M17" s="8"/>
      <c r="N17" s="8"/>
      <c r="AA17" t="s">
        <v>50</v>
      </c>
    </row>
    <row r="18" spans="1:41" ht="12.75" customHeight="1">
      <c r="A18" s="5"/>
      <c r="B18" s="157"/>
      <c r="C18" s="157"/>
      <c r="D18" s="38">
        <v>0</v>
      </c>
      <c r="E18" s="39">
        <v>0</v>
      </c>
      <c r="F18" s="40"/>
      <c r="G18" s="113" t="str">
        <f>IF($F$18="Admin CMU OneCard","**","")</f>
        <v/>
      </c>
      <c r="H18" s="202" t="s">
        <v>54</v>
      </c>
      <c r="I18" s="203"/>
      <c r="J18" s="203"/>
      <c r="K18" s="204"/>
      <c r="L18" s="8"/>
      <c r="M18" s="8"/>
      <c r="N18" s="8"/>
      <c r="AA18" t="s">
        <v>36</v>
      </c>
    </row>
    <row r="19" spans="1:41" ht="12.75" customHeight="1">
      <c r="A19" s="5"/>
      <c r="B19" s="157"/>
      <c r="C19" s="157"/>
      <c r="D19" s="38">
        <v>0</v>
      </c>
      <c r="E19" s="39">
        <v>0</v>
      </c>
      <c r="F19" s="40"/>
      <c r="G19" s="113" t="str">
        <f>IF($F$19="Admin CMU OneCard","**","")</f>
        <v/>
      </c>
      <c r="H19" s="50" t="s">
        <v>49</v>
      </c>
      <c r="I19" s="51"/>
      <c r="J19" s="52"/>
      <c r="K19" s="53">
        <f>AH77</f>
        <v>0</v>
      </c>
      <c r="L19" s="8"/>
      <c r="M19" s="8"/>
      <c r="N19" s="8"/>
      <c r="AA19" t="s">
        <v>39</v>
      </c>
    </row>
    <row r="20" spans="1:41" ht="12.75" customHeight="1">
      <c r="A20" s="5"/>
      <c r="B20" s="157"/>
      <c r="C20" s="157"/>
      <c r="D20" s="38">
        <v>0</v>
      </c>
      <c r="E20" s="39">
        <v>0</v>
      </c>
      <c r="F20" s="40"/>
      <c r="G20" s="113" t="str">
        <f>IF($F$20="Admin CMU OneCard","**","")</f>
        <v/>
      </c>
      <c r="H20" s="199" t="s">
        <v>3</v>
      </c>
      <c r="I20" s="200"/>
      <c r="J20" s="201"/>
      <c r="K20" s="53">
        <f>AN77</f>
        <v>0</v>
      </c>
      <c r="L20" s="8"/>
      <c r="M20" s="8"/>
      <c r="N20" s="8"/>
      <c r="AA20" t="s">
        <v>40</v>
      </c>
    </row>
    <row r="21" spans="1:41" ht="12.75" customHeight="1">
      <c r="A21" s="5"/>
      <c r="B21" s="157"/>
      <c r="C21" s="157"/>
      <c r="D21" s="38">
        <v>0</v>
      </c>
      <c r="E21" s="39">
        <v>0</v>
      </c>
      <c r="F21" s="40"/>
      <c r="G21" s="113" t="str">
        <f>IF($F$21="Admin CMU OneCard","**","")</f>
        <v/>
      </c>
      <c r="H21" s="199" t="s">
        <v>94</v>
      </c>
      <c r="I21" s="200"/>
      <c r="J21" s="201"/>
      <c r="K21" s="53">
        <f>AJ77</f>
        <v>0</v>
      </c>
      <c r="L21" s="19"/>
      <c r="M21" s="19"/>
      <c r="N21" s="8"/>
      <c r="AA21" t="s">
        <v>37</v>
      </c>
    </row>
    <row r="22" spans="1:41" ht="12.75" customHeight="1">
      <c r="A22" s="5"/>
      <c r="B22" s="157"/>
      <c r="C22" s="157"/>
      <c r="D22" s="38">
        <v>0</v>
      </c>
      <c r="E22" s="39">
        <v>0</v>
      </c>
      <c r="F22" s="40"/>
      <c r="G22" s="113" t="str">
        <f>IF($F$22="Admin CMU OneCard","**","")</f>
        <v/>
      </c>
      <c r="H22" s="199" t="s">
        <v>48</v>
      </c>
      <c r="I22" s="200"/>
      <c r="J22" s="201"/>
      <c r="K22" s="53">
        <f>AL77</f>
        <v>0</v>
      </c>
      <c r="L22" s="19"/>
      <c r="M22" s="19"/>
      <c r="N22" s="8"/>
      <c r="AA22" t="s">
        <v>48</v>
      </c>
    </row>
    <row r="23" spans="1:41" ht="12.75" customHeight="1">
      <c r="A23" s="5"/>
      <c r="B23" s="157"/>
      <c r="C23" s="157"/>
      <c r="D23" s="38">
        <v>0</v>
      </c>
      <c r="E23" s="39">
        <v>0</v>
      </c>
      <c r="F23" s="40"/>
      <c r="G23" s="113" t="str">
        <f>IF($F$23="Admin CMU OneCard","**","")</f>
        <v/>
      </c>
      <c r="H23" s="50" t="s">
        <v>92</v>
      </c>
      <c r="I23" s="51"/>
      <c r="J23" s="52"/>
      <c r="K23" s="53">
        <f>AB77+AE77</f>
        <v>0</v>
      </c>
      <c r="L23" s="19"/>
      <c r="M23" s="19"/>
      <c r="N23" s="8"/>
      <c r="AA23" t="s">
        <v>80</v>
      </c>
    </row>
    <row r="24" spans="1:41" ht="12.75" customHeight="1">
      <c r="A24" s="5"/>
      <c r="B24" s="157"/>
      <c r="C24" s="157"/>
      <c r="D24" s="38">
        <v>0</v>
      </c>
      <c r="E24" s="39">
        <v>0</v>
      </c>
      <c r="F24" s="40"/>
      <c r="G24" s="113" t="str">
        <f>IF($F$24="Admin CMU OneCard","**","")</f>
        <v/>
      </c>
      <c r="H24" s="50" t="s">
        <v>175</v>
      </c>
      <c r="I24" s="51"/>
      <c r="J24" s="52"/>
      <c r="K24" s="53">
        <f>Y77</f>
        <v>0</v>
      </c>
      <c r="L24" s="19"/>
      <c r="M24" s="19"/>
      <c r="N24" s="8"/>
      <c r="AA24" t="s">
        <v>46</v>
      </c>
    </row>
    <row r="25" spans="1:41" ht="12.75" customHeight="1">
      <c r="A25" s="5"/>
      <c r="B25" s="157"/>
      <c r="C25" s="157"/>
      <c r="D25" s="38">
        <v>0</v>
      </c>
      <c r="E25" s="39">
        <v>0</v>
      </c>
      <c r="F25" s="40"/>
      <c r="G25" s="113" t="str">
        <f>IF($F$25="Admin CMU OneCard","**","")</f>
        <v/>
      </c>
      <c r="H25" s="50" t="s">
        <v>28</v>
      </c>
      <c r="I25" s="51"/>
      <c r="J25" s="52"/>
      <c r="K25" s="53">
        <f>SUM(E13:E38)</f>
        <v>0</v>
      </c>
      <c r="L25" s="19"/>
      <c r="M25" s="19"/>
      <c r="N25" s="8"/>
    </row>
    <row r="26" spans="1:41" ht="12.75" customHeight="1">
      <c r="A26" s="5"/>
      <c r="B26" s="157"/>
      <c r="C26" s="157"/>
      <c r="D26" s="38">
        <v>0</v>
      </c>
      <c r="E26" s="39">
        <v>0</v>
      </c>
      <c r="F26" s="40"/>
      <c r="G26" s="113" t="str">
        <f>IF($F$26="Admin CMU OneCard","**","")</f>
        <v/>
      </c>
      <c r="H26" s="50" t="s">
        <v>29</v>
      </c>
      <c r="I26" s="51"/>
      <c r="J26" s="52"/>
      <c r="K26" s="53">
        <f>SUM(D13:D38)</f>
        <v>0</v>
      </c>
      <c r="L26" s="19"/>
      <c r="M26" s="19"/>
      <c r="N26" s="8"/>
    </row>
    <row r="27" spans="1:41" ht="12.75" customHeight="1">
      <c r="A27" s="5"/>
      <c r="B27" s="157"/>
      <c r="C27" s="157"/>
      <c r="D27" s="38">
        <v>0</v>
      </c>
      <c r="E27" s="39">
        <v>0</v>
      </c>
      <c r="F27" s="40"/>
      <c r="G27" s="113" t="str">
        <f>IF($F$27="Admin CMU OneCard","**","")</f>
        <v/>
      </c>
      <c r="H27" s="50" t="s">
        <v>190</v>
      </c>
      <c r="I27" s="51"/>
      <c r="J27" s="52"/>
      <c r="K27" s="53">
        <f>IF(ISBLANK(K10),K19+K22+K20,IF(K25&gt;K10,K10-K25+K19+K20+K22,(K19+K20+K22)))</f>
        <v>0</v>
      </c>
      <c r="L27" s="19"/>
      <c r="M27" s="19"/>
      <c r="N27" s="8"/>
      <c r="AK27" s="180"/>
      <c r="AL27" s="180"/>
      <c r="AM27" s="180"/>
      <c r="AN27" s="180"/>
      <c r="AO27" s="180"/>
    </row>
    <row r="28" spans="1:41" ht="12.75" customHeight="1">
      <c r="A28" s="5"/>
      <c r="B28" s="157"/>
      <c r="C28" s="157"/>
      <c r="D28" s="38">
        <v>0</v>
      </c>
      <c r="E28" s="39">
        <v>0</v>
      </c>
      <c r="F28" s="40"/>
      <c r="G28" s="113" t="str">
        <f>IF($F$28="Admin CMU OneCard","**","")</f>
        <v/>
      </c>
      <c r="H28" s="112"/>
      <c r="I28" s="101"/>
      <c r="J28" s="101"/>
      <c r="K28" s="102"/>
      <c r="L28" s="19"/>
      <c r="M28" s="8"/>
      <c r="N28" s="8"/>
      <c r="AC28" s="29"/>
      <c r="AD28" s="29"/>
      <c r="AE28" s="29"/>
      <c r="AF28" s="29"/>
      <c r="AG28" s="29"/>
      <c r="AH28" s="29"/>
      <c r="AI28" s="29"/>
      <c r="AJ28" s="29"/>
      <c r="AK28" s="180"/>
      <c r="AL28" s="180"/>
      <c r="AM28" s="180"/>
      <c r="AN28" s="180"/>
      <c r="AO28" s="180"/>
    </row>
    <row r="29" spans="1:41" ht="12.75" customHeight="1">
      <c r="A29" s="5"/>
      <c r="B29" s="157"/>
      <c r="C29" s="157"/>
      <c r="D29" s="38">
        <v>0</v>
      </c>
      <c r="E29" s="39">
        <v>0</v>
      </c>
      <c r="F29" s="40"/>
      <c r="G29" s="113" t="str">
        <f>IF($F$29="Admin CMU OneCard","**","")</f>
        <v/>
      </c>
      <c r="H29" s="94"/>
      <c r="I29" s="94"/>
      <c r="J29" s="94"/>
      <c r="K29" s="95"/>
      <c r="L29" s="8"/>
      <c r="M29" s="8"/>
      <c r="N29" s="8"/>
      <c r="AC29" s="29"/>
      <c r="AD29" s="29"/>
      <c r="AE29" s="29"/>
      <c r="AF29" s="29"/>
      <c r="AG29" s="29"/>
      <c r="AH29" s="29"/>
      <c r="AI29" s="29"/>
      <c r="AJ29" s="29"/>
      <c r="AK29" s="180"/>
      <c r="AL29" s="180"/>
      <c r="AM29" s="180"/>
      <c r="AN29" s="180"/>
      <c r="AO29" s="180"/>
    </row>
    <row r="30" spans="1:41" ht="12.75" customHeight="1">
      <c r="A30" s="5"/>
      <c r="B30" s="157"/>
      <c r="C30" s="157"/>
      <c r="D30" s="38">
        <v>0</v>
      </c>
      <c r="E30" s="39">
        <v>0</v>
      </c>
      <c r="F30" s="40"/>
      <c r="G30" s="113" t="str">
        <f>IF($F$30="Admin CMU OneCard","**","")</f>
        <v/>
      </c>
      <c r="H30" s="166" t="str">
        <f>IF($K$25&gt;$K$26,B88," ")</f>
        <v xml:space="preserve"> </v>
      </c>
      <c r="I30" s="166"/>
      <c r="J30" s="166"/>
      <c r="K30" s="167"/>
      <c r="L30" s="8"/>
      <c r="M30" s="8"/>
      <c r="N30" s="8"/>
      <c r="AC30" s="29"/>
      <c r="AD30" s="29"/>
      <c r="AE30" s="29"/>
      <c r="AF30" s="29"/>
      <c r="AG30" s="29"/>
      <c r="AH30" s="29"/>
      <c r="AI30" s="29"/>
      <c r="AJ30" s="29"/>
      <c r="AK30" s="180"/>
      <c r="AL30" s="180"/>
      <c r="AM30" s="180"/>
      <c r="AN30" s="180"/>
      <c r="AO30" s="180"/>
    </row>
    <row r="31" spans="1:41" ht="12.75" customHeight="1">
      <c r="A31" s="5"/>
      <c r="B31" s="157"/>
      <c r="C31" s="157"/>
      <c r="D31" s="38">
        <v>0</v>
      </c>
      <c r="E31" s="39">
        <v>0</v>
      </c>
      <c r="F31" s="40"/>
      <c r="G31" s="113" t="str">
        <f>IF($F$31="Admin CMU OneCard","**","")</f>
        <v/>
      </c>
      <c r="H31" s="166"/>
      <c r="I31" s="166"/>
      <c r="J31" s="166"/>
      <c r="K31" s="167"/>
      <c r="L31" s="8"/>
      <c r="M31" s="8"/>
      <c r="N31" s="8"/>
      <c r="AC31" s="29"/>
      <c r="AD31" s="29"/>
      <c r="AE31" s="29"/>
      <c r="AF31" s="29"/>
      <c r="AG31" s="29"/>
      <c r="AH31" s="29"/>
      <c r="AI31" s="29"/>
      <c r="AJ31" s="29"/>
      <c r="AK31" s="180"/>
      <c r="AL31" s="180"/>
      <c r="AM31" s="180"/>
      <c r="AN31" s="180"/>
      <c r="AO31" s="180"/>
    </row>
    <row r="32" spans="1:41" ht="12.75" customHeight="1">
      <c r="A32" s="5"/>
      <c r="B32" s="157"/>
      <c r="C32" s="157"/>
      <c r="D32" s="38">
        <v>0</v>
      </c>
      <c r="E32" s="39">
        <v>0</v>
      </c>
      <c r="F32" s="40"/>
      <c r="G32" s="113" t="str">
        <f>IF($F$32="Admin CMU OneCard","**","")</f>
        <v/>
      </c>
      <c r="H32" s="112" t="str">
        <f>IF($F$77=TRUE,"","**Add Admin cardholder's name in  the Comments section below.")</f>
        <v/>
      </c>
      <c r="I32" s="8"/>
      <c r="J32" s="8"/>
      <c r="K32" s="20"/>
      <c r="L32" s="8"/>
      <c r="M32" s="8"/>
      <c r="N32" s="8"/>
      <c r="AC32" s="29"/>
      <c r="AD32" s="29"/>
      <c r="AE32" s="29"/>
      <c r="AF32" s="29"/>
      <c r="AG32" s="29"/>
      <c r="AH32" s="29"/>
      <c r="AI32" s="29"/>
      <c r="AJ32" s="29"/>
      <c r="AK32" s="180"/>
      <c r="AL32" s="180"/>
      <c r="AM32" s="180"/>
      <c r="AN32" s="180"/>
      <c r="AO32" s="180"/>
    </row>
    <row r="33" spans="1:41" ht="12.75" customHeight="1">
      <c r="A33" s="5"/>
      <c r="B33" s="157"/>
      <c r="C33" s="157"/>
      <c r="D33" s="38">
        <v>0</v>
      </c>
      <c r="E33" s="39">
        <v>0</v>
      </c>
      <c r="F33" s="40"/>
      <c r="G33" s="113" t="str">
        <f>IF($F$33="Admin CMU OneCard","**","")</f>
        <v/>
      </c>
      <c r="H33" s="8"/>
      <c r="I33" s="8"/>
      <c r="J33" s="8"/>
      <c r="K33" s="20"/>
      <c r="L33" s="8"/>
      <c r="M33" s="8"/>
      <c r="N33" s="8"/>
      <c r="AC33" s="29"/>
      <c r="AD33" s="29"/>
      <c r="AE33" s="29"/>
      <c r="AF33" s="29"/>
      <c r="AG33" s="29"/>
      <c r="AH33" s="29"/>
      <c r="AI33" s="29"/>
      <c r="AJ33" s="29"/>
      <c r="AK33" s="180"/>
      <c r="AL33" s="180"/>
      <c r="AM33" s="180"/>
      <c r="AN33" s="180"/>
      <c r="AO33" s="180"/>
    </row>
    <row r="34" spans="1:41" ht="12.75" customHeight="1">
      <c r="A34" s="5"/>
      <c r="B34" s="157"/>
      <c r="C34" s="157"/>
      <c r="D34" s="38">
        <v>0</v>
      </c>
      <c r="E34" s="39">
        <v>0</v>
      </c>
      <c r="F34" s="40"/>
      <c r="G34" s="113" t="str">
        <f>IF($F$34="Admin CMU OneCard","**","")</f>
        <v/>
      </c>
      <c r="H34" s="190" t="s">
        <v>88</v>
      </c>
      <c r="I34" s="190"/>
      <c r="J34" s="190"/>
      <c r="K34" s="191"/>
      <c r="L34" s="8"/>
      <c r="M34" s="8"/>
      <c r="N34" s="8"/>
      <c r="AC34" s="29"/>
      <c r="AD34" s="29"/>
      <c r="AE34" s="29"/>
      <c r="AF34" s="29"/>
      <c r="AG34" s="29"/>
      <c r="AH34" s="29"/>
      <c r="AI34" s="29"/>
      <c r="AJ34" s="29"/>
      <c r="AK34" s="180"/>
      <c r="AL34" s="180"/>
      <c r="AM34" s="180"/>
      <c r="AN34" s="180"/>
      <c r="AO34" s="180"/>
    </row>
    <row r="35" spans="1:41" ht="12.75" customHeight="1">
      <c r="A35" s="5"/>
      <c r="B35" s="157"/>
      <c r="C35" s="157"/>
      <c r="D35" s="38">
        <v>0</v>
      </c>
      <c r="E35" s="39">
        <v>0</v>
      </c>
      <c r="F35" s="40"/>
      <c r="G35" s="113" t="str">
        <f>IF($F$35="Admin CMU OneCard","**","")</f>
        <v/>
      </c>
      <c r="H35" s="190"/>
      <c r="I35" s="190"/>
      <c r="J35" s="190"/>
      <c r="K35" s="191"/>
      <c r="L35" s="8"/>
      <c r="M35" s="8"/>
      <c r="N35" s="8"/>
    </row>
    <row r="36" spans="1:41" ht="12.75" customHeight="1">
      <c r="A36" s="5"/>
      <c r="B36" s="157"/>
      <c r="C36" s="157"/>
      <c r="D36" s="38">
        <v>0</v>
      </c>
      <c r="E36" s="39">
        <v>0</v>
      </c>
      <c r="F36" s="40"/>
      <c r="G36" s="113" t="str">
        <f>IF($F$36="Admin CMU OneCard","**","")</f>
        <v/>
      </c>
      <c r="H36" s="190"/>
      <c r="I36" s="190"/>
      <c r="J36" s="190"/>
      <c r="K36" s="191"/>
      <c r="L36" s="8"/>
      <c r="M36" s="8"/>
      <c r="N36" s="8"/>
    </row>
    <row r="37" spans="1:41" ht="12.75" customHeight="1">
      <c r="A37" s="5"/>
      <c r="B37" s="157"/>
      <c r="C37" s="157"/>
      <c r="D37" s="38">
        <v>0</v>
      </c>
      <c r="E37" s="39">
        <v>0</v>
      </c>
      <c r="F37" s="40"/>
      <c r="G37" s="113" t="str">
        <f>IF($F$37="Admin CMU OneCard","**","")</f>
        <v/>
      </c>
      <c r="H37" s="190"/>
      <c r="I37" s="190"/>
      <c r="J37" s="190"/>
      <c r="K37" s="191"/>
      <c r="L37" s="8"/>
      <c r="M37" s="8"/>
      <c r="N37" s="8"/>
    </row>
    <row r="38" spans="1:41" ht="12.75" customHeight="1" thickBot="1">
      <c r="A38" s="5"/>
      <c r="B38" s="187"/>
      <c r="C38" s="187"/>
      <c r="D38" s="38">
        <v>0</v>
      </c>
      <c r="E38" s="39">
        <v>0</v>
      </c>
      <c r="F38" s="40"/>
      <c r="G38" s="113" t="str">
        <f>IF($F$38="Admin CMU OneCard","**","")</f>
        <v/>
      </c>
      <c r="H38" s="8"/>
      <c r="I38" s="8"/>
      <c r="J38" s="8"/>
      <c r="K38" s="20"/>
      <c r="L38" s="8"/>
      <c r="M38" s="8"/>
      <c r="N38" s="8"/>
    </row>
    <row r="39" spans="1:41" ht="12.75" customHeight="1">
      <c r="A39" s="5"/>
      <c r="B39" s="168" t="s">
        <v>84</v>
      </c>
      <c r="C39" s="168"/>
      <c r="D39" s="72">
        <f>SUM(D13:D38)</f>
        <v>0</v>
      </c>
      <c r="E39" s="73">
        <f>SUM(E13:E38)</f>
        <v>0</v>
      </c>
      <c r="F39" s="48"/>
      <c r="G39" s="30"/>
      <c r="H39" s="24"/>
      <c r="I39" s="24"/>
      <c r="J39" s="24"/>
      <c r="K39" s="31"/>
      <c r="L39" s="8"/>
      <c r="M39" s="8"/>
      <c r="N39" s="8"/>
    </row>
    <row r="40" spans="1:41" ht="5.25" customHeight="1">
      <c r="A40" s="5"/>
      <c r="B40" s="8"/>
      <c r="D40" s="8"/>
      <c r="E40" s="8"/>
      <c r="F40" s="6"/>
      <c r="G40" s="8"/>
      <c r="H40" s="8"/>
      <c r="I40" s="8"/>
      <c r="J40" s="8"/>
      <c r="K40" s="20"/>
      <c r="L40" s="8"/>
      <c r="M40" s="8"/>
      <c r="N40" s="8"/>
    </row>
    <row r="41" spans="1:41" ht="12.75" customHeight="1">
      <c r="A41" s="5"/>
      <c r="B41" s="188" t="s">
        <v>102</v>
      </c>
      <c r="C41" s="188"/>
      <c r="D41" s="188"/>
      <c r="E41" s="188"/>
      <c r="F41" s="188"/>
      <c r="G41" s="188"/>
      <c r="H41" s="8"/>
      <c r="I41" s="152"/>
      <c r="J41" s="152"/>
      <c r="K41" s="79"/>
      <c r="L41" s="8"/>
      <c r="M41" s="8"/>
      <c r="N41" s="8"/>
    </row>
    <row r="42" spans="1:41" ht="12.75" customHeight="1">
      <c r="A42" s="5"/>
      <c r="B42" s="192" t="s">
        <v>1</v>
      </c>
      <c r="C42" s="192"/>
      <c r="D42" s="97" t="s">
        <v>25</v>
      </c>
      <c r="E42" s="97" t="s">
        <v>4</v>
      </c>
      <c r="F42" s="97" t="s">
        <v>7</v>
      </c>
      <c r="G42" s="97" t="s">
        <v>2</v>
      </c>
      <c r="H42" s="151" t="str">
        <f>IF(OR(G43&gt;0,G44&gt;0), "Please Include under Actual Cost, E12."," ")</f>
        <v xml:space="preserve"> </v>
      </c>
      <c r="I42" s="61" t="s">
        <v>52</v>
      </c>
      <c r="J42" s="62"/>
      <c r="K42" s="63" t="s">
        <v>0</v>
      </c>
      <c r="L42" s="17"/>
      <c r="M42" s="8"/>
      <c r="N42" s="8"/>
      <c r="AA42" t="s">
        <v>32</v>
      </c>
    </row>
    <row r="43" spans="1:41" ht="12.75" customHeight="1">
      <c r="A43" s="5"/>
      <c r="B43" s="189"/>
      <c r="C43" s="189"/>
      <c r="D43" s="42"/>
      <c r="E43" s="96"/>
      <c r="F43" s="60">
        <f>IF(E43=$Q$43,$P$43,IF(E43=$Q$44,$P$44,0))</f>
        <v>0</v>
      </c>
      <c r="G43" s="60">
        <f>F43*D43</f>
        <v>0</v>
      </c>
      <c r="H43" s="151"/>
      <c r="I43" s="152"/>
      <c r="J43" s="152"/>
      <c r="K43" s="79"/>
      <c r="L43" s="8"/>
      <c r="M43" s="8"/>
      <c r="N43" s="8"/>
      <c r="P43" s="1">
        <v>0.53</v>
      </c>
      <c r="Q43" s="1" t="s">
        <v>5</v>
      </c>
      <c r="AA43" t="s">
        <v>33</v>
      </c>
    </row>
    <row r="44" spans="1:41" ht="12.75" customHeight="1">
      <c r="A44" s="5"/>
      <c r="B44" s="189"/>
      <c r="C44" s="189"/>
      <c r="D44" s="42"/>
      <c r="E44" s="96"/>
      <c r="F44" s="60">
        <f>IF(E44=$Q$43,$P$43,IF(E44=$Q$44,$P$44,0))</f>
        <v>0</v>
      </c>
      <c r="G44" s="60">
        <f>F44*D44</f>
        <v>0</v>
      </c>
      <c r="H44" s="151"/>
      <c r="I44" s="64" t="s">
        <v>101</v>
      </c>
      <c r="J44" s="65"/>
      <c r="K44" s="63" t="s">
        <v>0</v>
      </c>
      <c r="L44" s="8"/>
      <c r="M44" s="8"/>
      <c r="N44" s="8"/>
      <c r="P44" s="1">
        <v>0.56000000000000005</v>
      </c>
      <c r="Q44" s="1" t="s">
        <v>6</v>
      </c>
      <c r="AA44" t="s">
        <v>81</v>
      </c>
    </row>
    <row r="45" spans="1:41">
      <c r="A45" s="5"/>
      <c r="B45" s="71" t="s">
        <v>55</v>
      </c>
      <c r="C45" s="32"/>
      <c r="D45" s="32"/>
      <c r="E45" s="32"/>
      <c r="F45" s="32"/>
      <c r="G45" s="32"/>
      <c r="H45" s="18"/>
      <c r="I45" s="66"/>
      <c r="J45" s="66"/>
      <c r="K45" s="67"/>
      <c r="L45" s="18"/>
      <c r="M45" s="18"/>
      <c r="N45" s="8"/>
      <c r="AA45" t="s">
        <v>49</v>
      </c>
    </row>
    <row r="46" spans="1:41" ht="16.5" customHeight="1">
      <c r="A46" s="5"/>
      <c r="B46" s="181"/>
      <c r="C46" s="182"/>
      <c r="D46" s="182"/>
      <c r="E46" s="182"/>
      <c r="F46" s="182"/>
      <c r="G46" s="182"/>
      <c r="H46" s="182"/>
      <c r="I46" s="182"/>
      <c r="J46" s="182"/>
      <c r="K46" s="183"/>
      <c r="L46" s="18"/>
      <c r="M46" s="18"/>
      <c r="N46" s="8"/>
      <c r="AA46" t="s">
        <v>48</v>
      </c>
    </row>
    <row r="47" spans="1:41" ht="16.5" customHeight="1" thickBot="1">
      <c r="A47" s="10"/>
      <c r="B47" s="184"/>
      <c r="C47" s="185"/>
      <c r="D47" s="185"/>
      <c r="E47" s="185"/>
      <c r="F47" s="185"/>
      <c r="G47" s="185"/>
      <c r="H47" s="185"/>
      <c r="I47" s="185"/>
      <c r="J47" s="185"/>
      <c r="K47" s="186"/>
      <c r="L47" s="18"/>
      <c r="M47" s="18"/>
      <c r="N47" s="8"/>
      <c r="AA47" t="s">
        <v>3</v>
      </c>
    </row>
    <row r="48" spans="1:41" ht="16.5" customHeight="1">
      <c r="A48" s="8"/>
      <c r="B48" s="18"/>
      <c r="C48" s="18"/>
      <c r="D48" s="18"/>
      <c r="E48" s="18"/>
      <c r="F48" s="18"/>
      <c r="G48" s="18"/>
      <c r="H48" s="18"/>
      <c r="I48" s="18"/>
      <c r="J48" s="18"/>
      <c r="K48" s="18"/>
      <c r="L48" s="18"/>
      <c r="M48" s="18"/>
      <c r="N48" s="8"/>
      <c r="AA48" t="s">
        <v>94</v>
      </c>
    </row>
    <row r="49" spans="1:40" hidden="1">
      <c r="A49" s="8"/>
      <c r="B49" s="18"/>
      <c r="C49" s="18"/>
      <c r="D49" s="18"/>
      <c r="E49" s="18"/>
      <c r="F49" s="18"/>
      <c r="G49" s="18"/>
      <c r="H49" s="18"/>
      <c r="I49" s="18"/>
      <c r="J49" s="18"/>
      <c r="K49" s="18"/>
      <c r="L49" s="18"/>
      <c r="M49" s="18"/>
      <c r="N49" s="8"/>
      <c r="R49" s="3" t="s">
        <v>13</v>
      </c>
      <c r="AA49" t="s">
        <v>175</v>
      </c>
    </row>
    <row r="50" spans="1:40" ht="33.75" hidden="1">
      <c r="A50" s="8"/>
      <c r="C50" s="33" t="s">
        <v>31</v>
      </c>
      <c r="D50" s="18" t="s">
        <v>30</v>
      </c>
      <c r="E50" s="18" t="s">
        <v>23</v>
      </c>
      <c r="F50" s="18" t="s">
        <v>218</v>
      </c>
      <c r="G50" s="18"/>
      <c r="H50" s="18" t="s">
        <v>107</v>
      </c>
      <c r="I50" s="18"/>
      <c r="J50" s="18"/>
      <c r="K50" s="18"/>
      <c r="L50" s="18"/>
      <c r="M50" s="8"/>
      <c r="R50" s="3" t="s">
        <v>12</v>
      </c>
      <c r="Y50" t="s">
        <v>175</v>
      </c>
      <c r="AA50" s="177" t="s">
        <v>32</v>
      </c>
      <c r="AB50" s="177"/>
      <c r="AC50" s="177"/>
      <c r="AD50" s="177" t="s">
        <v>33</v>
      </c>
      <c r="AE50" s="177"/>
      <c r="AF50" s="177"/>
      <c r="AG50" s="177" t="s">
        <v>49</v>
      </c>
      <c r="AH50" s="177"/>
      <c r="AI50" s="177"/>
      <c r="AJ50" t="s">
        <v>94</v>
      </c>
      <c r="AK50" s="177" t="s">
        <v>48</v>
      </c>
      <c r="AL50" s="177"/>
      <c r="AM50" s="177"/>
      <c r="AN50" t="s">
        <v>3</v>
      </c>
    </row>
    <row r="51" spans="1:40" hidden="1">
      <c r="A51" s="8"/>
      <c r="C51" s="18">
        <f t="shared" ref="C51:C62" si="0">F13</f>
        <v>0</v>
      </c>
      <c r="D51" s="26">
        <f t="shared" ref="D51:E62" si="1">D13</f>
        <v>0</v>
      </c>
      <c r="E51" s="26">
        <f t="shared" si="1"/>
        <v>0</v>
      </c>
      <c r="F51" s="18" t="b">
        <f>IF(G13="",TRUE,FALSE)</f>
        <v>1</v>
      </c>
      <c r="G51" s="18"/>
      <c r="H51" s="18"/>
      <c r="I51" s="18"/>
      <c r="J51" s="6"/>
      <c r="K51" s="8"/>
      <c r="L51" s="8"/>
      <c r="M51" s="8"/>
      <c r="N51" s="8" t="e">
        <v>#N/A</v>
      </c>
      <c r="O51" s="8"/>
      <c r="P51" s="8"/>
      <c r="R51" s="2" t="s">
        <v>15</v>
      </c>
      <c r="Y51" s="28" t="e">
        <f>VLOOKUP($Y$50,C51:E51,3,FALSE)</f>
        <v>#N/A</v>
      </c>
      <c r="AB51" s="28" t="e">
        <f>VLOOKUP($AA$50,C51:E51,3,FALSE)</f>
        <v>#N/A</v>
      </c>
      <c r="AE51" s="28" t="e">
        <f>VLOOKUP($AD$50,C51:E51,3,FALSE)</f>
        <v>#N/A</v>
      </c>
      <c r="AH51" s="28" t="e">
        <f>VLOOKUP($AG$50,C51:E51,3,FALSE)</f>
        <v>#N/A</v>
      </c>
      <c r="AJ51" s="28" t="e">
        <f>VLOOKUP($AJ$50,C51:E51,3,FALSE)</f>
        <v>#N/A</v>
      </c>
      <c r="AL51" s="28" t="e">
        <f>VLOOKUP($AK$50,C51:E51,3,FALSE)</f>
        <v>#N/A</v>
      </c>
      <c r="AN51" s="28" t="e">
        <f>VLOOKUP($AN$50,C51:E51,3,FALSE)</f>
        <v>#N/A</v>
      </c>
    </row>
    <row r="52" spans="1:40" hidden="1">
      <c r="A52" s="8"/>
      <c r="C52" s="18">
        <f t="shared" si="0"/>
        <v>0</v>
      </c>
      <c r="D52" s="26">
        <f t="shared" si="1"/>
        <v>0</v>
      </c>
      <c r="E52" s="26">
        <f t="shared" si="1"/>
        <v>0</v>
      </c>
      <c r="F52" s="18" t="b">
        <f t="shared" ref="F52:F76" si="2">IF(G14="",TRUE,FALSE)</f>
        <v>1</v>
      </c>
      <c r="G52" s="18"/>
      <c r="H52" s="18"/>
      <c r="I52" s="18"/>
      <c r="J52" s="9"/>
      <c r="K52" s="8"/>
      <c r="L52" s="8"/>
      <c r="M52" s="8"/>
      <c r="N52" s="8"/>
      <c r="O52" s="8"/>
      <c r="P52" s="8"/>
      <c r="R52" s="2" t="s">
        <v>93</v>
      </c>
      <c r="Y52" s="28" t="e">
        <f t="shared" ref="Y52:Y76" si="3">VLOOKUP($Y$50,C52:E52,3,FALSE)</f>
        <v>#N/A</v>
      </c>
      <c r="AB52" s="28" t="e">
        <f>VLOOKUP($AA$50,C52:E52,3,FALSE)</f>
        <v>#N/A</v>
      </c>
      <c r="AE52" s="28" t="e">
        <f t="shared" ref="AE52:AE76" si="4">VLOOKUP($AD$50,C52:E52,3,FALSE)</f>
        <v>#N/A</v>
      </c>
      <c r="AH52" s="28" t="e">
        <f t="shared" ref="AH52:AH76" si="5">VLOOKUP($AG$50,C52:E52,3,FALSE)</f>
        <v>#N/A</v>
      </c>
      <c r="AJ52" s="28" t="e">
        <f t="shared" ref="AJ52:AJ76" si="6">VLOOKUP($AJ$50,C52:E52,3,FALSE)</f>
        <v>#N/A</v>
      </c>
      <c r="AL52" s="28" t="e">
        <f t="shared" ref="AL52:AL76" si="7">VLOOKUP($AK$50,C52:E52,3,FALSE)</f>
        <v>#N/A</v>
      </c>
      <c r="AN52" s="28" t="e">
        <f t="shared" ref="AN52:AN76" si="8">VLOOKUP($AN$50,C52:E52,3,FALSE)</f>
        <v>#N/A</v>
      </c>
    </row>
    <row r="53" spans="1:40" hidden="1">
      <c r="A53" s="8"/>
      <c r="C53" s="18">
        <f t="shared" si="0"/>
        <v>0</v>
      </c>
      <c r="D53" s="26">
        <f t="shared" si="1"/>
        <v>0</v>
      </c>
      <c r="E53" s="26">
        <f t="shared" si="1"/>
        <v>0</v>
      </c>
      <c r="F53" s="18" t="b">
        <f t="shared" si="2"/>
        <v>1</v>
      </c>
      <c r="G53" s="8"/>
      <c r="H53" s="8"/>
      <c r="I53" s="8"/>
      <c r="J53" s="8"/>
      <c r="K53" s="8"/>
      <c r="L53" s="8"/>
      <c r="M53" s="8"/>
      <c r="N53" s="8"/>
      <c r="O53" s="8"/>
      <c r="P53" s="8"/>
      <c r="R53" s="2" t="s">
        <v>16</v>
      </c>
      <c r="Y53" s="28" t="e">
        <f t="shared" si="3"/>
        <v>#N/A</v>
      </c>
      <c r="AB53" s="28" t="e">
        <f>VLOOKUP($AA$50,C53:E53,3,FALSE)</f>
        <v>#N/A</v>
      </c>
      <c r="AE53" s="28" t="e">
        <f t="shared" si="4"/>
        <v>#N/A</v>
      </c>
      <c r="AH53" s="28" t="e">
        <f t="shared" si="5"/>
        <v>#N/A</v>
      </c>
      <c r="AJ53" s="28" t="e">
        <f t="shared" si="6"/>
        <v>#N/A</v>
      </c>
      <c r="AL53" s="28" t="e">
        <f t="shared" si="7"/>
        <v>#N/A</v>
      </c>
      <c r="AN53" s="28" t="e">
        <f t="shared" si="8"/>
        <v>#N/A</v>
      </c>
    </row>
    <row r="54" spans="1:40" hidden="1">
      <c r="A54" s="8"/>
      <c r="C54" s="18">
        <f t="shared" si="0"/>
        <v>0</v>
      </c>
      <c r="D54" s="26">
        <f t="shared" si="1"/>
        <v>0</v>
      </c>
      <c r="E54" s="26">
        <f t="shared" si="1"/>
        <v>0</v>
      </c>
      <c r="F54" s="18" t="b">
        <f t="shared" si="2"/>
        <v>1</v>
      </c>
      <c r="G54" s="8"/>
      <c r="H54" s="8"/>
      <c r="I54" s="8"/>
      <c r="J54" s="8"/>
      <c r="K54" s="8"/>
      <c r="Y54" s="28" t="e">
        <f t="shared" si="3"/>
        <v>#N/A</v>
      </c>
      <c r="AB54" s="28" t="e">
        <f>VLOOKUP($AA$50,C54:E54,3,FALSE)</f>
        <v>#N/A</v>
      </c>
      <c r="AE54" s="28" t="e">
        <f t="shared" si="4"/>
        <v>#N/A</v>
      </c>
      <c r="AH54" s="28" t="e">
        <f t="shared" si="5"/>
        <v>#N/A</v>
      </c>
      <c r="AJ54" s="28" t="e">
        <f t="shared" si="6"/>
        <v>#N/A</v>
      </c>
      <c r="AL54" s="28" t="e">
        <f t="shared" si="7"/>
        <v>#N/A</v>
      </c>
      <c r="AN54" s="28" t="e">
        <f t="shared" si="8"/>
        <v>#N/A</v>
      </c>
    </row>
    <row r="55" spans="1:40" hidden="1">
      <c r="A55" s="8"/>
      <c r="C55" s="18">
        <f t="shared" si="0"/>
        <v>0</v>
      </c>
      <c r="D55" s="26">
        <f t="shared" si="1"/>
        <v>0</v>
      </c>
      <c r="E55" s="26">
        <f t="shared" si="1"/>
        <v>0</v>
      </c>
      <c r="F55" s="18" t="b">
        <f t="shared" si="2"/>
        <v>1</v>
      </c>
      <c r="G55" s="8"/>
      <c r="H55" s="8"/>
      <c r="I55" s="8"/>
      <c r="J55" s="8"/>
      <c r="K55" s="8"/>
      <c r="Y55" s="28" t="e">
        <f t="shared" si="3"/>
        <v>#N/A</v>
      </c>
      <c r="AB55" s="28" t="e">
        <f t="shared" ref="AB55:AB60" si="9">VLOOKUP($AA$50,C55:E55,3,FALSE)</f>
        <v>#N/A</v>
      </c>
      <c r="AE55" s="28" t="e">
        <f t="shared" si="4"/>
        <v>#N/A</v>
      </c>
      <c r="AH55" s="28" t="e">
        <f t="shared" si="5"/>
        <v>#N/A</v>
      </c>
      <c r="AJ55" s="28" t="e">
        <f t="shared" si="6"/>
        <v>#N/A</v>
      </c>
      <c r="AL55" s="28" t="e">
        <f t="shared" si="7"/>
        <v>#N/A</v>
      </c>
      <c r="AN55" s="28" t="e">
        <f t="shared" si="8"/>
        <v>#N/A</v>
      </c>
    </row>
    <row r="56" spans="1:40" hidden="1">
      <c r="C56" s="18">
        <f t="shared" si="0"/>
        <v>0</v>
      </c>
      <c r="D56" s="26">
        <f t="shared" si="1"/>
        <v>0</v>
      </c>
      <c r="E56" s="26">
        <f t="shared" si="1"/>
        <v>0</v>
      </c>
      <c r="F56" s="18" t="b">
        <f t="shared" si="2"/>
        <v>1</v>
      </c>
      <c r="R56" s="3" t="s">
        <v>14</v>
      </c>
      <c r="Y56" s="28" t="e">
        <f t="shared" si="3"/>
        <v>#N/A</v>
      </c>
      <c r="AB56" s="28" t="e">
        <f t="shared" si="9"/>
        <v>#N/A</v>
      </c>
      <c r="AE56" s="28" t="e">
        <f t="shared" si="4"/>
        <v>#N/A</v>
      </c>
      <c r="AH56" s="28" t="e">
        <f t="shared" si="5"/>
        <v>#N/A</v>
      </c>
      <c r="AJ56" s="28" t="e">
        <f t="shared" si="6"/>
        <v>#N/A</v>
      </c>
      <c r="AL56" s="28" t="e">
        <f t="shared" si="7"/>
        <v>#N/A</v>
      </c>
      <c r="AN56" s="28" t="e">
        <f t="shared" si="8"/>
        <v>#N/A</v>
      </c>
    </row>
    <row r="57" spans="1:40" hidden="1">
      <c r="C57" s="18">
        <f t="shared" si="0"/>
        <v>0</v>
      </c>
      <c r="D57" s="26">
        <f t="shared" si="1"/>
        <v>0</v>
      </c>
      <c r="E57" s="26">
        <f t="shared" si="1"/>
        <v>0</v>
      </c>
      <c r="F57" s="18" t="b">
        <f t="shared" si="2"/>
        <v>1</v>
      </c>
      <c r="R57" s="2" t="s">
        <v>17</v>
      </c>
      <c r="Y57" s="28" t="e">
        <f t="shared" si="3"/>
        <v>#N/A</v>
      </c>
      <c r="AB57" s="28" t="e">
        <f t="shared" si="9"/>
        <v>#N/A</v>
      </c>
      <c r="AE57" s="28" t="e">
        <f t="shared" si="4"/>
        <v>#N/A</v>
      </c>
      <c r="AH57" s="28" t="e">
        <f t="shared" si="5"/>
        <v>#N/A</v>
      </c>
      <c r="AJ57" s="28" t="e">
        <f t="shared" si="6"/>
        <v>#N/A</v>
      </c>
      <c r="AL57" s="28" t="e">
        <f t="shared" si="7"/>
        <v>#N/A</v>
      </c>
      <c r="AN57" s="28" t="e">
        <f t="shared" si="8"/>
        <v>#N/A</v>
      </c>
    </row>
    <row r="58" spans="1:40" hidden="1">
      <c r="C58" s="18">
        <f t="shared" si="0"/>
        <v>0</v>
      </c>
      <c r="D58" s="26">
        <f t="shared" si="1"/>
        <v>0</v>
      </c>
      <c r="E58" s="26">
        <f t="shared" si="1"/>
        <v>0</v>
      </c>
      <c r="F58" s="18" t="b">
        <f t="shared" si="2"/>
        <v>1</v>
      </c>
      <c r="R58" s="2" t="s">
        <v>219</v>
      </c>
      <c r="Y58" s="28" t="e">
        <f t="shared" si="3"/>
        <v>#N/A</v>
      </c>
      <c r="AB58" s="28" t="e">
        <f t="shared" si="9"/>
        <v>#N/A</v>
      </c>
      <c r="AE58" s="28" t="e">
        <f t="shared" si="4"/>
        <v>#N/A</v>
      </c>
      <c r="AH58" s="28" t="e">
        <f t="shared" si="5"/>
        <v>#N/A</v>
      </c>
      <c r="AJ58" s="28" t="e">
        <f t="shared" si="6"/>
        <v>#N/A</v>
      </c>
      <c r="AL58" s="28" t="e">
        <f t="shared" si="7"/>
        <v>#N/A</v>
      </c>
      <c r="AN58" s="28" t="e">
        <f t="shared" si="8"/>
        <v>#N/A</v>
      </c>
    </row>
    <row r="59" spans="1:40" hidden="1">
      <c r="C59" s="18">
        <f t="shared" si="0"/>
        <v>0</v>
      </c>
      <c r="D59" s="26">
        <f t="shared" si="1"/>
        <v>0</v>
      </c>
      <c r="E59" s="26">
        <f t="shared" si="1"/>
        <v>0</v>
      </c>
      <c r="F59" s="18" t="b">
        <f t="shared" si="2"/>
        <v>1</v>
      </c>
      <c r="R59" s="2" t="s">
        <v>18</v>
      </c>
      <c r="Y59" s="28" t="e">
        <f t="shared" si="3"/>
        <v>#N/A</v>
      </c>
      <c r="AB59" s="28" t="e">
        <f t="shared" si="9"/>
        <v>#N/A</v>
      </c>
      <c r="AE59" s="28" t="e">
        <f t="shared" si="4"/>
        <v>#N/A</v>
      </c>
      <c r="AH59" s="28" t="e">
        <f t="shared" si="5"/>
        <v>#N/A</v>
      </c>
      <c r="AJ59" s="28" t="e">
        <f t="shared" si="6"/>
        <v>#N/A</v>
      </c>
      <c r="AL59" s="28" t="e">
        <f t="shared" si="7"/>
        <v>#N/A</v>
      </c>
      <c r="AN59" s="28" t="e">
        <f t="shared" si="8"/>
        <v>#N/A</v>
      </c>
    </row>
    <row r="60" spans="1:40" hidden="1">
      <c r="C60" s="18">
        <f t="shared" si="0"/>
        <v>0</v>
      </c>
      <c r="D60" s="26">
        <f t="shared" si="1"/>
        <v>0</v>
      </c>
      <c r="E60" s="26">
        <f t="shared" si="1"/>
        <v>0</v>
      </c>
      <c r="F60" s="18" t="b">
        <f t="shared" si="2"/>
        <v>1</v>
      </c>
      <c r="Y60" s="28" t="e">
        <f t="shared" si="3"/>
        <v>#N/A</v>
      </c>
      <c r="AB60" s="28" t="e">
        <f t="shared" si="9"/>
        <v>#N/A</v>
      </c>
      <c r="AE60" s="28" t="e">
        <f t="shared" si="4"/>
        <v>#N/A</v>
      </c>
      <c r="AH60" s="28" t="e">
        <f t="shared" si="5"/>
        <v>#N/A</v>
      </c>
      <c r="AJ60" s="28" t="e">
        <f t="shared" si="6"/>
        <v>#N/A</v>
      </c>
      <c r="AL60" s="28" t="e">
        <f t="shared" si="7"/>
        <v>#N/A</v>
      </c>
      <c r="AN60" s="28" t="e">
        <f t="shared" si="8"/>
        <v>#N/A</v>
      </c>
    </row>
    <row r="61" spans="1:40" hidden="1">
      <c r="C61" s="18">
        <f t="shared" si="0"/>
        <v>0</v>
      </c>
      <c r="D61" s="26">
        <f t="shared" si="1"/>
        <v>0</v>
      </c>
      <c r="E61" s="26">
        <f t="shared" si="1"/>
        <v>0</v>
      </c>
      <c r="F61" s="18" t="b">
        <f t="shared" si="2"/>
        <v>1</v>
      </c>
      <c r="R61" s="4" t="s">
        <v>19</v>
      </c>
      <c r="Y61" s="28" t="e">
        <f t="shared" si="3"/>
        <v>#N/A</v>
      </c>
      <c r="AB61" s="28" t="e">
        <f>VLOOKUP($AA$50,C61:E61,3,FALSE)</f>
        <v>#N/A</v>
      </c>
      <c r="AE61" s="28" t="e">
        <f t="shared" si="4"/>
        <v>#N/A</v>
      </c>
      <c r="AH61" s="28" t="e">
        <f t="shared" si="5"/>
        <v>#N/A</v>
      </c>
      <c r="AJ61" s="28" t="e">
        <f t="shared" si="6"/>
        <v>#N/A</v>
      </c>
      <c r="AL61" s="28" t="e">
        <f t="shared" si="7"/>
        <v>#N/A</v>
      </c>
      <c r="AN61" s="28" t="e">
        <f t="shared" si="8"/>
        <v>#N/A</v>
      </c>
    </row>
    <row r="62" spans="1:40" hidden="1">
      <c r="C62" s="18">
        <f t="shared" si="0"/>
        <v>0</v>
      </c>
      <c r="D62" s="26">
        <f>D24</f>
        <v>0</v>
      </c>
      <c r="E62" s="26">
        <f t="shared" si="1"/>
        <v>0</v>
      </c>
      <c r="F62" s="18" t="b">
        <f t="shared" si="2"/>
        <v>1</v>
      </c>
      <c r="R62" s="4" t="s">
        <v>20</v>
      </c>
      <c r="Y62" s="28" t="e">
        <f t="shared" si="3"/>
        <v>#N/A</v>
      </c>
      <c r="AB62" s="28" t="e">
        <f>VLOOKUP($AA$50,C62:E62,3,FALSE)</f>
        <v>#N/A</v>
      </c>
      <c r="AE62" s="28" t="e">
        <f t="shared" si="4"/>
        <v>#N/A</v>
      </c>
      <c r="AH62" s="28" t="e">
        <f t="shared" si="5"/>
        <v>#N/A</v>
      </c>
      <c r="AJ62" s="28" t="e">
        <f t="shared" si="6"/>
        <v>#N/A</v>
      </c>
      <c r="AL62" s="28" t="e">
        <f t="shared" si="7"/>
        <v>#N/A</v>
      </c>
      <c r="AN62" s="28" t="e">
        <f t="shared" si="8"/>
        <v>#N/A</v>
      </c>
    </row>
    <row r="63" spans="1:40" hidden="1">
      <c r="C63" s="18">
        <f t="shared" ref="C63:C76" si="10">F25</f>
        <v>0</v>
      </c>
      <c r="D63" s="26">
        <f t="shared" ref="D63:E63" si="11">D25</f>
        <v>0</v>
      </c>
      <c r="E63" s="26">
        <f t="shared" si="11"/>
        <v>0</v>
      </c>
      <c r="F63" s="18" t="b">
        <f t="shared" si="2"/>
        <v>1</v>
      </c>
      <c r="R63" s="4" t="s">
        <v>21</v>
      </c>
      <c r="Y63" s="28" t="e">
        <f t="shared" si="3"/>
        <v>#N/A</v>
      </c>
      <c r="AB63" s="28" t="e">
        <f>VLOOKUP($AA$50,C63:E63,3,FALSE)</f>
        <v>#N/A</v>
      </c>
      <c r="AE63" s="28" t="e">
        <f t="shared" si="4"/>
        <v>#N/A</v>
      </c>
      <c r="AH63" s="28" t="e">
        <f t="shared" si="5"/>
        <v>#N/A</v>
      </c>
      <c r="AJ63" s="28" t="e">
        <f t="shared" si="6"/>
        <v>#N/A</v>
      </c>
      <c r="AL63" s="28" t="e">
        <f t="shared" si="7"/>
        <v>#N/A</v>
      </c>
      <c r="AN63" s="28" t="e">
        <f t="shared" si="8"/>
        <v>#N/A</v>
      </c>
    </row>
    <row r="64" spans="1:40" hidden="1">
      <c r="C64" s="18">
        <f t="shared" si="10"/>
        <v>0</v>
      </c>
      <c r="D64" s="26">
        <f t="shared" ref="D64:E64" si="12">D26</f>
        <v>0</v>
      </c>
      <c r="E64" s="26">
        <f t="shared" si="12"/>
        <v>0</v>
      </c>
      <c r="F64" s="18" t="b">
        <f t="shared" si="2"/>
        <v>1</v>
      </c>
      <c r="Y64" s="28" t="e">
        <f t="shared" si="3"/>
        <v>#N/A</v>
      </c>
      <c r="AB64" s="28" t="e">
        <f>VLOOKUP($AA$50,C64:E64,3,FALSE)</f>
        <v>#N/A</v>
      </c>
      <c r="AE64" s="28" t="e">
        <f t="shared" si="4"/>
        <v>#N/A</v>
      </c>
      <c r="AH64" s="28" t="e">
        <f t="shared" si="5"/>
        <v>#N/A</v>
      </c>
      <c r="AJ64" s="28" t="e">
        <f t="shared" si="6"/>
        <v>#N/A</v>
      </c>
      <c r="AL64" s="28" t="e">
        <f t="shared" si="7"/>
        <v>#N/A</v>
      </c>
      <c r="AN64" s="28" t="e">
        <f t="shared" si="8"/>
        <v>#N/A</v>
      </c>
    </row>
    <row r="65" spans="3:40" hidden="1">
      <c r="C65" s="18">
        <f t="shared" si="10"/>
        <v>0</v>
      </c>
      <c r="D65" s="26">
        <f t="shared" ref="D65:E65" si="13">D27</f>
        <v>0</v>
      </c>
      <c r="E65" s="26">
        <f t="shared" si="13"/>
        <v>0</v>
      </c>
      <c r="F65" s="18" t="b">
        <f t="shared" si="2"/>
        <v>1</v>
      </c>
      <c r="Y65" s="28" t="e">
        <f t="shared" si="3"/>
        <v>#N/A</v>
      </c>
      <c r="AB65" s="28" t="e">
        <f t="shared" ref="AB65:AB75" si="14">VLOOKUP($AA$50,C65:E65,3,FALSE)</f>
        <v>#N/A</v>
      </c>
      <c r="AE65" s="28" t="e">
        <f t="shared" si="4"/>
        <v>#N/A</v>
      </c>
      <c r="AH65" s="28" t="e">
        <f t="shared" si="5"/>
        <v>#N/A</v>
      </c>
      <c r="AJ65" s="28" t="e">
        <f t="shared" si="6"/>
        <v>#N/A</v>
      </c>
      <c r="AL65" s="28" t="e">
        <f t="shared" si="7"/>
        <v>#N/A</v>
      </c>
      <c r="AN65" s="28" t="e">
        <f t="shared" si="8"/>
        <v>#N/A</v>
      </c>
    </row>
    <row r="66" spans="3:40" hidden="1">
      <c r="C66" s="18">
        <f t="shared" si="10"/>
        <v>0</v>
      </c>
      <c r="D66" s="26">
        <f t="shared" ref="D66:E66" si="15">D28</f>
        <v>0</v>
      </c>
      <c r="E66" s="26">
        <f t="shared" si="15"/>
        <v>0</v>
      </c>
      <c r="F66" s="18" t="b">
        <f t="shared" si="2"/>
        <v>1</v>
      </c>
      <c r="Y66" s="28" t="e">
        <f t="shared" si="3"/>
        <v>#N/A</v>
      </c>
      <c r="AB66" s="28" t="e">
        <f t="shared" si="14"/>
        <v>#N/A</v>
      </c>
      <c r="AE66" s="28" t="e">
        <f t="shared" si="4"/>
        <v>#N/A</v>
      </c>
      <c r="AH66" s="28" t="e">
        <f t="shared" si="5"/>
        <v>#N/A</v>
      </c>
      <c r="AJ66" s="28" t="e">
        <f t="shared" si="6"/>
        <v>#N/A</v>
      </c>
      <c r="AL66" s="28" t="e">
        <f t="shared" si="7"/>
        <v>#N/A</v>
      </c>
      <c r="AN66" s="28" t="e">
        <f t="shared" si="8"/>
        <v>#N/A</v>
      </c>
    </row>
    <row r="67" spans="3:40" hidden="1">
      <c r="C67" s="18">
        <f t="shared" si="10"/>
        <v>0</v>
      </c>
      <c r="D67" s="26">
        <f t="shared" ref="D67:E67" si="16">D29</f>
        <v>0</v>
      </c>
      <c r="E67" s="26">
        <f t="shared" si="16"/>
        <v>0</v>
      </c>
      <c r="F67" s="18" t="b">
        <f t="shared" si="2"/>
        <v>1</v>
      </c>
      <c r="Y67" s="28" t="e">
        <f t="shared" si="3"/>
        <v>#N/A</v>
      </c>
      <c r="AB67" s="28" t="e">
        <f t="shared" si="14"/>
        <v>#N/A</v>
      </c>
      <c r="AE67" s="28" t="e">
        <f t="shared" si="4"/>
        <v>#N/A</v>
      </c>
      <c r="AH67" s="28" t="e">
        <f t="shared" si="5"/>
        <v>#N/A</v>
      </c>
      <c r="AJ67" s="28" t="e">
        <f t="shared" si="6"/>
        <v>#N/A</v>
      </c>
      <c r="AL67" s="28" t="e">
        <f t="shared" si="7"/>
        <v>#N/A</v>
      </c>
      <c r="AN67" s="28" t="e">
        <f t="shared" si="8"/>
        <v>#N/A</v>
      </c>
    </row>
    <row r="68" spans="3:40" hidden="1">
      <c r="C68" s="18">
        <f t="shared" si="10"/>
        <v>0</v>
      </c>
      <c r="D68" s="26">
        <f t="shared" ref="D68:E68" si="17">D30</f>
        <v>0</v>
      </c>
      <c r="E68" s="26">
        <f t="shared" si="17"/>
        <v>0</v>
      </c>
      <c r="F68" s="18" t="b">
        <f t="shared" si="2"/>
        <v>1</v>
      </c>
      <c r="Y68" s="28" t="e">
        <f t="shared" si="3"/>
        <v>#N/A</v>
      </c>
      <c r="AB68" s="28" t="e">
        <f t="shared" si="14"/>
        <v>#N/A</v>
      </c>
      <c r="AE68" s="28" t="e">
        <f t="shared" si="4"/>
        <v>#N/A</v>
      </c>
      <c r="AH68" s="28" t="e">
        <f t="shared" si="5"/>
        <v>#N/A</v>
      </c>
      <c r="AJ68" s="28" t="e">
        <f t="shared" si="6"/>
        <v>#N/A</v>
      </c>
      <c r="AL68" s="28" t="e">
        <f t="shared" si="7"/>
        <v>#N/A</v>
      </c>
      <c r="AN68" s="28" t="e">
        <f t="shared" si="8"/>
        <v>#N/A</v>
      </c>
    </row>
    <row r="69" spans="3:40" hidden="1">
      <c r="C69" s="18">
        <f t="shared" si="10"/>
        <v>0</v>
      </c>
      <c r="D69" s="26">
        <f t="shared" ref="D69:E69" si="18">D31</f>
        <v>0</v>
      </c>
      <c r="E69" s="26">
        <f t="shared" si="18"/>
        <v>0</v>
      </c>
      <c r="F69" s="18" t="b">
        <f t="shared" si="2"/>
        <v>1</v>
      </c>
      <c r="Y69" s="28" t="e">
        <f t="shared" si="3"/>
        <v>#N/A</v>
      </c>
      <c r="AB69" s="28" t="e">
        <f t="shared" si="14"/>
        <v>#N/A</v>
      </c>
      <c r="AE69" s="28" t="e">
        <f t="shared" si="4"/>
        <v>#N/A</v>
      </c>
      <c r="AH69" s="28" t="e">
        <f t="shared" si="5"/>
        <v>#N/A</v>
      </c>
      <c r="AJ69" s="28" t="e">
        <f t="shared" si="6"/>
        <v>#N/A</v>
      </c>
      <c r="AL69" s="28" t="e">
        <f t="shared" si="7"/>
        <v>#N/A</v>
      </c>
      <c r="AN69" s="28" t="e">
        <f t="shared" si="8"/>
        <v>#N/A</v>
      </c>
    </row>
    <row r="70" spans="3:40" hidden="1">
      <c r="C70" s="18">
        <f t="shared" si="10"/>
        <v>0</v>
      </c>
      <c r="D70" s="26">
        <f t="shared" ref="D70:E70" si="19">D32</f>
        <v>0</v>
      </c>
      <c r="E70" s="26">
        <f t="shared" si="19"/>
        <v>0</v>
      </c>
      <c r="F70" s="18" t="b">
        <f t="shared" si="2"/>
        <v>1</v>
      </c>
      <c r="Y70" s="28" t="e">
        <f t="shared" si="3"/>
        <v>#N/A</v>
      </c>
      <c r="AB70" s="28" t="e">
        <f t="shared" si="14"/>
        <v>#N/A</v>
      </c>
      <c r="AE70" s="28" t="e">
        <f t="shared" si="4"/>
        <v>#N/A</v>
      </c>
      <c r="AH70" s="28" t="e">
        <f t="shared" si="5"/>
        <v>#N/A</v>
      </c>
      <c r="AJ70" s="28" t="e">
        <f t="shared" si="6"/>
        <v>#N/A</v>
      </c>
      <c r="AL70" s="28" t="e">
        <f t="shared" si="7"/>
        <v>#N/A</v>
      </c>
      <c r="AN70" s="28" t="e">
        <f t="shared" si="8"/>
        <v>#N/A</v>
      </c>
    </row>
    <row r="71" spans="3:40" hidden="1">
      <c r="C71" s="18">
        <f t="shared" si="10"/>
        <v>0</v>
      </c>
      <c r="D71" s="26">
        <f t="shared" ref="D71:E71" si="20">D33</f>
        <v>0</v>
      </c>
      <c r="E71" s="26">
        <f t="shared" si="20"/>
        <v>0</v>
      </c>
      <c r="F71" s="18" t="b">
        <f t="shared" si="2"/>
        <v>1</v>
      </c>
      <c r="Y71" s="28" t="e">
        <f t="shared" si="3"/>
        <v>#N/A</v>
      </c>
      <c r="AB71" s="28" t="e">
        <f t="shared" si="14"/>
        <v>#N/A</v>
      </c>
      <c r="AE71" s="28" t="e">
        <f t="shared" si="4"/>
        <v>#N/A</v>
      </c>
      <c r="AH71" s="28" t="e">
        <f t="shared" si="5"/>
        <v>#N/A</v>
      </c>
      <c r="AJ71" s="28" t="e">
        <f t="shared" si="6"/>
        <v>#N/A</v>
      </c>
      <c r="AL71" s="28" t="e">
        <f t="shared" si="7"/>
        <v>#N/A</v>
      </c>
      <c r="AN71" s="28" t="e">
        <f t="shared" si="8"/>
        <v>#N/A</v>
      </c>
    </row>
    <row r="72" spans="3:40" hidden="1">
      <c r="C72" s="18">
        <f t="shared" si="10"/>
        <v>0</v>
      </c>
      <c r="D72" s="26">
        <f t="shared" ref="D72:E72" si="21">D34</f>
        <v>0</v>
      </c>
      <c r="E72" s="26">
        <f t="shared" si="21"/>
        <v>0</v>
      </c>
      <c r="F72" s="18" t="b">
        <f t="shared" si="2"/>
        <v>1</v>
      </c>
      <c r="Y72" s="28" t="e">
        <f t="shared" si="3"/>
        <v>#N/A</v>
      </c>
      <c r="AB72" s="28" t="e">
        <f t="shared" si="14"/>
        <v>#N/A</v>
      </c>
      <c r="AE72" s="28" t="e">
        <f t="shared" si="4"/>
        <v>#N/A</v>
      </c>
      <c r="AH72" s="28" t="e">
        <f t="shared" si="5"/>
        <v>#N/A</v>
      </c>
      <c r="AJ72" s="28" t="e">
        <f t="shared" si="6"/>
        <v>#N/A</v>
      </c>
      <c r="AL72" s="28" t="e">
        <f t="shared" si="7"/>
        <v>#N/A</v>
      </c>
      <c r="AN72" s="28" t="e">
        <f t="shared" si="8"/>
        <v>#N/A</v>
      </c>
    </row>
    <row r="73" spans="3:40" hidden="1">
      <c r="C73" s="18">
        <f t="shared" si="10"/>
        <v>0</v>
      </c>
      <c r="D73" s="26">
        <f t="shared" ref="D73:E73" si="22">D35</f>
        <v>0</v>
      </c>
      <c r="E73" s="26">
        <f t="shared" si="22"/>
        <v>0</v>
      </c>
      <c r="F73" s="18" t="b">
        <f t="shared" si="2"/>
        <v>1</v>
      </c>
      <c r="Y73" s="28" t="e">
        <f t="shared" si="3"/>
        <v>#N/A</v>
      </c>
      <c r="AB73" s="28" t="e">
        <f>VLOOKUP($AA$50,C73:E73,3,FALSE)</f>
        <v>#N/A</v>
      </c>
      <c r="AE73" s="28" t="e">
        <f t="shared" si="4"/>
        <v>#N/A</v>
      </c>
      <c r="AH73" s="28" t="e">
        <f t="shared" si="5"/>
        <v>#N/A</v>
      </c>
      <c r="AJ73" s="28" t="e">
        <f t="shared" si="6"/>
        <v>#N/A</v>
      </c>
      <c r="AL73" s="28" t="e">
        <f t="shared" si="7"/>
        <v>#N/A</v>
      </c>
      <c r="AN73" s="28" t="e">
        <f t="shared" si="8"/>
        <v>#N/A</v>
      </c>
    </row>
    <row r="74" spans="3:40" hidden="1">
      <c r="C74" s="18">
        <f t="shared" si="10"/>
        <v>0</v>
      </c>
      <c r="D74" s="26">
        <f t="shared" ref="D74:E74" si="23">D36</f>
        <v>0</v>
      </c>
      <c r="E74" s="26">
        <f t="shared" si="23"/>
        <v>0</v>
      </c>
      <c r="F74" s="18" t="b">
        <f t="shared" si="2"/>
        <v>1</v>
      </c>
      <c r="Y74" s="28" t="e">
        <f t="shared" si="3"/>
        <v>#N/A</v>
      </c>
      <c r="AB74" s="28" t="e">
        <f t="shared" si="14"/>
        <v>#N/A</v>
      </c>
      <c r="AE74" s="28" t="e">
        <f t="shared" si="4"/>
        <v>#N/A</v>
      </c>
      <c r="AH74" s="28" t="e">
        <f t="shared" si="5"/>
        <v>#N/A</v>
      </c>
      <c r="AJ74" s="28" t="e">
        <f t="shared" si="6"/>
        <v>#N/A</v>
      </c>
      <c r="AL74" s="28" t="e">
        <f t="shared" si="7"/>
        <v>#N/A</v>
      </c>
      <c r="AN74" s="28" t="e">
        <f t="shared" si="8"/>
        <v>#N/A</v>
      </c>
    </row>
    <row r="75" spans="3:40" hidden="1">
      <c r="C75" s="18">
        <f t="shared" si="10"/>
        <v>0</v>
      </c>
      <c r="D75" s="26">
        <f t="shared" ref="D75:E75" si="24">D37</f>
        <v>0</v>
      </c>
      <c r="E75" s="26">
        <f t="shared" si="24"/>
        <v>0</v>
      </c>
      <c r="F75" s="18" t="b">
        <f t="shared" si="2"/>
        <v>1</v>
      </c>
      <c r="Y75" s="28" t="e">
        <f t="shared" si="3"/>
        <v>#N/A</v>
      </c>
      <c r="AB75" s="28" t="e">
        <f t="shared" si="14"/>
        <v>#N/A</v>
      </c>
      <c r="AE75" s="28" t="e">
        <f t="shared" si="4"/>
        <v>#N/A</v>
      </c>
      <c r="AH75" s="28" t="e">
        <f t="shared" si="5"/>
        <v>#N/A</v>
      </c>
      <c r="AJ75" s="28" t="e">
        <f t="shared" si="6"/>
        <v>#N/A</v>
      </c>
      <c r="AL75" s="28" t="e">
        <f t="shared" si="7"/>
        <v>#N/A</v>
      </c>
      <c r="AN75" s="28" t="e">
        <f t="shared" si="8"/>
        <v>#N/A</v>
      </c>
    </row>
    <row r="76" spans="3:40" hidden="1">
      <c r="C76" s="18">
        <f t="shared" si="10"/>
        <v>0</v>
      </c>
      <c r="D76" s="26">
        <f>D38</f>
        <v>0</v>
      </c>
      <c r="E76" s="26">
        <f t="shared" ref="E76" si="25">E38</f>
        <v>0</v>
      </c>
      <c r="F76" s="18" t="b">
        <f t="shared" si="2"/>
        <v>1</v>
      </c>
      <c r="Y76" s="28" t="e">
        <f t="shared" si="3"/>
        <v>#N/A</v>
      </c>
      <c r="AB76" s="28" t="e">
        <f>VLOOKUP($AA$50,C76:E76,3,FALSE)</f>
        <v>#N/A</v>
      </c>
      <c r="AE76" s="28" t="e">
        <f t="shared" si="4"/>
        <v>#N/A</v>
      </c>
      <c r="AH76" s="28" t="e">
        <f t="shared" si="5"/>
        <v>#N/A</v>
      </c>
      <c r="AJ76" s="28" t="e">
        <f t="shared" si="6"/>
        <v>#N/A</v>
      </c>
      <c r="AL76" s="28" t="e">
        <f t="shared" si="7"/>
        <v>#N/A</v>
      </c>
      <c r="AN76" s="28" t="e">
        <f t="shared" si="8"/>
        <v>#N/A</v>
      </c>
    </row>
    <row r="77" spans="3:40" hidden="1">
      <c r="C77" s="18"/>
      <c r="D77" s="26"/>
      <c r="E77" s="26"/>
      <c r="F77" t="b">
        <f>IF(AND(F51:F76)=TRUE,TRUE,FALSE)</f>
        <v>1</v>
      </c>
      <c r="Y77" s="25">
        <f>SUMIF(Y51:Y76,"&gt;0")</f>
        <v>0</v>
      </c>
      <c r="AB77" s="25">
        <f>SUMIF(AB51:AB76,"&gt;0")</f>
        <v>0</v>
      </c>
      <c r="AE77" s="25">
        <f>SUMIF(AE51:AE76,"&gt;0")</f>
        <v>0</v>
      </c>
      <c r="AH77" s="25">
        <f>SUMIF(AH51:AH76,"&gt;0")</f>
        <v>0</v>
      </c>
      <c r="AJ77" s="25">
        <f>SUMIF(AJ51:AJ76,"&gt;0")</f>
        <v>0</v>
      </c>
      <c r="AL77" s="25">
        <f>SUMIF(AL51:AL76,"&gt;0")</f>
        <v>0</v>
      </c>
      <c r="AN77" s="25">
        <f>SUMIF(AN51:AN76,"&gt;0")</f>
        <v>0</v>
      </c>
    </row>
    <row r="78" spans="3:40" hidden="1">
      <c r="C78" s="18"/>
      <c r="D78" s="26"/>
      <c r="E78" s="26"/>
    </row>
    <row r="79" spans="3:40" hidden="1">
      <c r="C79" s="18"/>
      <c r="D79" s="26"/>
      <c r="E79" s="26"/>
    </row>
    <row r="80" spans="3:40" hidden="1">
      <c r="C80" s="18"/>
      <c r="D80" s="26"/>
      <c r="E80" s="26"/>
    </row>
    <row r="81" spans="2:5" hidden="1"/>
    <row r="82" spans="2:5" hidden="1"/>
    <row r="83" spans="2:5" hidden="1"/>
    <row r="84" spans="2:5" hidden="1"/>
    <row r="85" spans="2:5" hidden="1">
      <c r="C85"/>
      <c r="D85" s="27">
        <f>SUM(D51:D76)</f>
        <v>0</v>
      </c>
      <c r="E85" s="27">
        <f>SUM(E51:E76)</f>
        <v>0</v>
      </c>
    </row>
    <row r="86" spans="2:5" hidden="1"/>
    <row r="87" spans="2:5" hidden="1"/>
    <row r="88" spans="2:5" hidden="1">
      <c r="B88" t="s">
        <v>78</v>
      </c>
    </row>
    <row r="89" spans="2:5" hidden="1"/>
    <row r="90" spans="2:5" hidden="1"/>
  </sheetData>
  <sheetProtection algorithmName="SHA-512" hashValue="dBUa6Y2TZVHB/DCXp6V4NP2pMoaFbb3mU+cDpVwGHEwMdxFz11ZLVmty2b7Fx/WeGFhg0obGAU9py1czzCzSdQ==" saltValue="i+c9bQcz6qwZkB+aT4TCVQ==" spinCount="100000" sheet="1" objects="1" scenarios="1"/>
  <mergeCells count="65">
    <mergeCell ref="D9:H9"/>
    <mergeCell ref="H14:K14"/>
    <mergeCell ref="H12:K12"/>
    <mergeCell ref="H20:J20"/>
    <mergeCell ref="H22:J22"/>
    <mergeCell ref="H18:K18"/>
    <mergeCell ref="F10:H10"/>
    <mergeCell ref="H21:J21"/>
    <mergeCell ref="B11:K11"/>
    <mergeCell ref="AK50:AM50"/>
    <mergeCell ref="I10:J10"/>
    <mergeCell ref="AG50:AI50"/>
    <mergeCell ref="AD50:AF50"/>
    <mergeCell ref="AA50:AC50"/>
    <mergeCell ref="AK27:AO34"/>
    <mergeCell ref="B46:K47"/>
    <mergeCell ref="B38:C38"/>
    <mergeCell ref="B41:G41"/>
    <mergeCell ref="B44:C44"/>
    <mergeCell ref="H34:K37"/>
    <mergeCell ref="B42:C42"/>
    <mergeCell ref="B34:C34"/>
    <mergeCell ref="B31:C31"/>
    <mergeCell ref="B43:C43"/>
    <mergeCell ref="B36:C36"/>
    <mergeCell ref="I5:K5"/>
    <mergeCell ref="I9:J9"/>
    <mergeCell ref="I8:J8"/>
    <mergeCell ref="I7:J7"/>
    <mergeCell ref="I6:J6"/>
    <mergeCell ref="B37:C37"/>
    <mergeCell ref="B39:C39"/>
    <mergeCell ref="B33:C33"/>
    <mergeCell ref="B35:C35"/>
    <mergeCell ref="B30:C30"/>
    <mergeCell ref="B32:C32"/>
    <mergeCell ref="H30:K31"/>
    <mergeCell ref="B19:C19"/>
    <mergeCell ref="B20:C20"/>
    <mergeCell ref="B17:C17"/>
    <mergeCell ref="B21:C21"/>
    <mergeCell ref="B24:C24"/>
    <mergeCell ref="B26:C26"/>
    <mergeCell ref="B27:C27"/>
    <mergeCell ref="B28:C28"/>
    <mergeCell ref="B29:C29"/>
    <mergeCell ref="B22:C22"/>
    <mergeCell ref="B23:C23"/>
    <mergeCell ref="B25:C25"/>
    <mergeCell ref="H42:H44"/>
    <mergeCell ref="I43:J43"/>
    <mergeCell ref="I41:J41"/>
    <mergeCell ref="A1:K1"/>
    <mergeCell ref="B12:C12"/>
    <mergeCell ref="B13:C13"/>
    <mergeCell ref="B18:C18"/>
    <mergeCell ref="B14:C14"/>
    <mergeCell ref="B15:C15"/>
    <mergeCell ref="B16:C16"/>
    <mergeCell ref="J2:K2"/>
    <mergeCell ref="D2:G2"/>
    <mergeCell ref="G8:H8"/>
    <mergeCell ref="G6:H6"/>
    <mergeCell ref="D5:H5"/>
    <mergeCell ref="D7:H7"/>
  </mergeCells>
  <dataValidations xWindow="455" yWindow="887" count="18">
    <dataValidation type="list" allowBlank="1" showInputMessage="1" showErrorMessage="1" sqref="C10" xr:uid="{00000000-0002-0000-0000-000000000000}">
      <formula1>$R$61:$R$64</formula1>
    </dataValidation>
    <dataValidation type="list" allowBlank="1" showInputMessage="1" showErrorMessage="1" sqref="G6:H6 K13:L13" xr:uid="{00000000-0002-0000-0000-000001000000}">
      <formula1>$R$51:$R$54</formula1>
    </dataValidation>
    <dataValidation type="list" allowBlank="1" showInputMessage="1" showErrorMessage="1" sqref="G8:H8 K15:L15" xr:uid="{00000000-0002-0000-0000-000002000000}">
      <formula1>$R$57:$R$60</formula1>
    </dataValidation>
    <dataValidation type="whole" allowBlank="1" showInputMessage="1" showErrorMessage="1" sqref="J44" xr:uid="{00000000-0002-0000-0000-000003000000}">
      <formula1>1000</formula1>
      <formula2>9999</formula2>
    </dataValidation>
    <dataValidation type="textLength" allowBlank="1" showInputMessage="1" showErrorMessage="1" sqref="C7" xr:uid="{00000000-0002-0000-0000-000004000000}">
      <formula1>9</formula1>
      <formula2>9</formula2>
    </dataValidation>
    <dataValidation type="list" allowBlank="1" showInputMessage="1" promptTitle="Description of Expenses" prompt="Select expense from the dropdown menu. If the expense is not listed, type into the cell the appropriate expense" sqref="B13:C38" xr:uid="{00000000-0002-0000-0000-000005000000}">
      <formula1>$AA$13:$AA$25</formula1>
    </dataValidation>
    <dataValidation type="textLength" allowBlank="1" showInputMessage="1" showErrorMessage="1" sqref="K6:K7" xr:uid="{00000000-0002-0000-0000-000006000000}">
      <formula1>4</formula1>
      <formula2>4</formula2>
    </dataValidation>
    <dataValidation type="list" allowBlank="1" showInputMessage="1" showErrorMessage="1" promptTitle="Mileage" prompt="IMPORTANT - Please add the actual cost from mileage calculated in the &quot;Cost&quot; cell to the appropriate &quot;Actual Cost&quot; cell above in the description of expenses" sqref="B42:D42 E42:E44 F42:G42" xr:uid="{00000000-0002-0000-0000-000007000000}">
      <formula1>$Q$43:$Q$45</formula1>
    </dataValidation>
    <dataValidation allowBlank="1" showInputMessage="1" showErrorMessage="1" promptTitle="Department Max" prompt="Leave this field blank unless the traveler has a department maximum" sqref="K10" xr:uid="{00000000-0002-0000-0000-000008000000}"/>
    <dataValidation allowBlank="1" showInputMessage="1" showErrorMessage="1" promptTitle="Mileage" prompt="IMPORTANT - Please add the actual cost from mileage calculated in the &quot;Cost&quot; cell to the appropriate &quot;Actual Cost&quot; cell above in the description of expenses" sqref="B43:D44 F43:G44" xr:uid="{00000000-0002-0000-0000-000009000000}"/>
    <dataValidation allowBlank="1" showInputMessage="1" showErrorMessage="1" promptTitle="Traveler Signature" prompt="Type traveler name into this field" sqref="I41:J41" xr:uid="{00000000-0002-0000-0000-00000A000000}"/>
    <dataValidation allowBlank="1" showInputMessage="1" showErrorMessage="1" promptTitle="Approving Official Signature" prompt="Type Approving Official name into this field" sqref="I43:J43" xr:uid="{00000000-0002-0000-0000-00000B000000}"/>
    <dataValidation type="list" allowBlank="1" showInputMessage="1" showErrorMessage="1" errorTitle="Dropdown List Only" error="Please select from the dropdown menu" promptTitle="Method of Payment" prompt="Select how the expense was paid for. If selecting Admin OneCard, please list the Admin in the comments section below_x000a_" sqref="F13:F38" xr:uid="{00000000-0002-0000-0000-00000C000000}">
      <formula1>$AA$41:$AA$49</formula1>
    </dataValidation>
    <dataValidation allowBlank="1" showInputMessage="1" showErrorMessage="1" promptTitle="Destination" prompt="Enter the City location" sqref="C8" xr:uid="{00000000-0002-0000-0000-00000D000000}"/>
    <dataValidation type="date" allowBlank="1" showErrorMessage="1" errorTitle="Date" error="The date entry is incorrect. Please try again using date format: MO/DY/YR._x000a__x000a_Please verify the correct yearly Travel Expense Report is being utilized. Visit https://www.coloradomesa.edu/purchasing/travel.html for information." promptTitle="Date" sqref="E6" xr:uid="{989BE370-CFED-4B5E-8026-897AE9E6AB18}">
      <formula1>43831</formula1>
      <formula2>73050</formula2>
    </dataValidation>
    <dataValidation type="date" allowBlank="1" showErrorMessage="1" errorTitle="Date" error="The date entry is incorrect. Please try again using date format: MO/DY/YR._x000a__x000a_Please verify the correct yearly Travel Expense Report is being utilized. Visit https://www.coloradomesa.edu/purchasing/travel.html for information." sqref="I15" xr:uid="{4A7536E2-E6A0-4BD9-8A21-CED5B7EB0EDC}">
      <formula1>44198</formula1>
      <formula2>44742</formula2>
    </dataValidation>
    <dataValidation type="date" allowBlank="1" showErrorMessage="1" errorTitle="Date" error="The date entry is incorrect. Please try again using date format: MO/DY/YR._x000a__x000a_Please verify the correct yearly Travel Expense Report is being utilized. Visit https://www.coloradomesa.edu/purchasing/travel.html for information." sqref="I13" xr:uid="{DDDF9F4C-CCFE-472D-93D9-80A4DF6F9029}">
      <formula1>44197</formula1>
      <formula2>44592</formula2>
    </dataValidation>
    <dataValidation type="date" allowBlank="1" showErrorMessage="1" errorTitle="Date" error="The date entry is incorrect. Please try again using date format: MO/DY/YR._x000a__x000a_Please verify the correct yearly Travel Expense Report is being utilized. Visit https://www.coloradomesa.edu/purchasing/travel.html for information." sqref="E8" xr:uid="{A7097427-05A9-42FF-A250-4A7D9A494964}">
      <formula1>43832</formula1>
      <formula2>73050</formula2>
    </dataValidation>
  </dataValidations>
  <pageMargins left="0.25" right="0.25" top="0.25" bottom="0.25" header="0.3" footer="0.3"/>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5F3FB-D106-496B-86F0-0E73126FBA82}">
  <sheetPr>
    <tabColor rgb="FFFF0000"/>
  </sheetPr>
  <dimension ref="B2:AA35"/>
  <sheetViews>
    <sheetView showGridLines="0" zoomScaleNormal="100" workbookViewId="0">
      <selection activeCell="I16" sqref="I16"/>
    </sheetView>
  </sheetViews>
  <sheetFormatPr defaultRowHeight="15"/>
  <cols>
    <col min="5" max="5" width="11.140625" customWidth="1"/>
    <col min="8" max="8" width="9.42578125" customWidth="1"/>
    <col min="9" max="10" width="10.28515625" customWidth="1"/>
    <col min="11" max="11" width="11.5703125" customWidth="1"/>
    <col min="12" max="12" width="9.5703125" customWidth="1"/>
    <col min="13" max="13" width="9.140625" customWidth="1"/>
    <col min="14" max="14" width="13.28515625" customWidth="1"/>
    <col min="15" max="19" width="14" customWidth="1"/>
    <col min="20" max="20" width="9.140625" customWidth="1"/>
    <col min="21" max="21" width="32.42578125" customWidth="1"/>
    <col min="22" max="22" width="9.140625" customWidth="1"/>
    <col min="23" max="23" width="11" hidden="1" customWidth="1"/>
    <col min="24" max="24" width="15.140625" hidden="1" customWidth="1"/>
    <col min="25" max="25" width="29.140625" hidden="1" customWidth="1"/>
    <col min="26" max="26" width="14.140625" hidden="1" customWidth="1"/>
    <col min="27" max="27" width="9.140625" hidden="1" customWidth="1"/>
    <col min="28" max="30" width="9.140625" customWidth="1"/>
  </cols>
  <sheetData>
    <row r="2" spans="2:27" ht="18.75">
      <c r="B2" s="119"/>
      <c r="C2" s="120"/>
      <c r="D2" s="120"/>
      <c r="E2" s="219" t="s">
        <v>216</v>
      </c>
      <c r="F2" s="219"/>
      <c r="G2" s="219"/>
      <c r="H2" s="219"/>
      <c r="I2" s="219"/>
      <c r="J2" s="120"/>
      <c r="K2" s="120"/>
      <c r="L2" s="121"/>
      <c r="N2" s="92"/>
      <c r="O2" s="92"/>
      <c r="P2" s="92"/>
      <c r="Q2" s="92"/>
      <c r="R2" s="92"/>
      <c r="S2" s="92"/>
    </row>
    <row r="3" spans="2:27" ht="18.75">
      <c r="B3" s="122"/>
      <c r="C3" s="123"/>
      <c r="D3" s="123"/>
      <c r="E3" s="150"/>
      <c r="F3" s="150"/>
      <c r="G3" s="150"/>
      <c r="H3" s="150"/>
      <c r="I3" s="150"/>
      <c r="J3" s="123"/>
      <c r="K3" s="123"/>
      <c r="L3" s="124"/>
      <c r="N3" s="92"/>
      <c r="O3" s="92"/>
      <c r="P3" s="92"/>
      <c r="Q3" s="92"/>
      <c r="R3" s="92"/>
      <c r="S3" s="92"/>
    </row>
    <row r="4" spans="2:27" ht="18.75" customHeight="1">
      <c r="B4" s="122"/>
      <c r="C4" s="123"/>
      <c r="D4" s="123"/>
      <c r="E4" s="227" t="str">
        <f>IF(ISBLANK('Travel Expense Report'!C5),"",'Travel Expense Report'!C5 )</f>
        <v/>
      </c>
      <c r="F4" s="225" t="str">
        <f>(IF('Travel Expense Report'!C5="","",IF(I16="","Select the correct Daily Per Diem rate to find your max claimable amount.","Your max claimable amount is:")))</f>
        <v/>
      </c>
      <c r="G4" s="225"/>
      <c r="H4" s="225"/>
      <c r="I4" s="226" t="str">
        <f>IF('Travel Expense Report'!C5="","",IF(K26="","",K26))</f>
        <v/>
      </c>
      <c r="J4" s="123"/>
      <c r="K4" s="123"/>
      <c r="L4" s="124"/>
      <c r="N4" s="92"/>
      <c r="O4" s="92"/>
      <c r="P4" s="92"/>
      <c r="Q4" s="92"/>
      <c r="R4" s="92"/>
      <c r="S4" s="92"/>
    </row>
    <row r="5" spans="2:27" ht="15" customHeight="1">
      <c r="B5" s="122"/>
      <c r="C5" s="123"/>
      <c r="D5" s="123"/>
      <c r="E5" s="227"/>
      <c r="F5" s="225"/>
      <c r="G5" s="225"/>
      <c r="H5" s="225"/>
      <c r="I5" s="226"/>
      <c r="J5" s="123"/>
      <c r="K5" s="123"/>
      <c r="L5" s="124"/>
      <c r="N5" s="92" t="s">
        <v>230</v>
      </c>
      <c r="O5" s="92"/>
      <c r="P5" s="92"/>
      <c r="Q5" s="92"/>
      <c r="R5" s="92"/>
      <c r="S5" s="92"/>
      <c r="W5" t="s">
        <v>202</v>
      </c>
    </row>
    <row r="6" spans="2:27">
      <c r="B6" s="122"/>
      <c r="C6" s="123"/>
      <c r="D6" s="123"/>
      <c r="E6" s="227"/>
      <c r="F6" s="225"/>
      <c r="G6" s="225"/>
      <c r="H6" s="225"/>
      <c r="I6" s="226"/>
      <c r="J6" s="123"/>
      <c r="K6" s="123"/>
      <c r="L6" s="124"/>
      <c r="N6" s="92"/>
      <c r="O6" s="92"/>
      <c r="P6" s="92"/>
      <c r="Q6" s="92"/>
      <c r="R6" s="92"/>
      <c r="S6" s="92"/>
    </row>
    <row r="7" spans="2:27" ht="30">
      <c r="B7" s="122"/>
      <c r="C7" s="125"/>
      <c r="D7" s="123"/>
      <c r="E7" s="216" t="s">
        <v>194</v>
      </c>
      <c r="F7" s="216"/>
      <c r="G7" s="216"/>
      <c r="H7" s="216"/>
      <c r="I7" s="216"/>
      <c r="J7" s="123"/>
      <c r="K7" s="123"/>
      <c r="L7" s="124"/>
      <c r="N7" s="138"/>
      <c r="O7" s="139" t="s">
        <v>204</v>
      </c>
      <c r="P7" s="140" t="s">
        <v>205</v>
      </c>
      <c r="Q7" s="140" t="s">
        <v>206</v>
      </c>
      <c r="R7" s="140" t="s">
        <v>207</v>
      </c>
      <c r="S7" s="140" t="s">
        <v>208</v>
      </c>
      <c r="W7" t="s">
        <v>15</v>
      </c>
    </row>
    <row r="8" spans="2:27" ht="15" customHeight="1">
      <c r="B8" s="122"/>
      <c r="C8" s="123"/>
      <c r="D8" s="123"/>
      <c r="E8" s="123"/>
      <c r="F8" s="123"/>
      <c r="G8" s="123"/>
      <c r="H8" s="123"/>
      <c r="I8" s="123"/>
      <c r="J8" s="123"/>
      <c r="K8" s="123"/>
      <c r="L8" s="124"/>
      <c r="N8" s="138" t="s">
        <v>203</v>
      </c>
      <c r="O8" s="143">
        <f>SUM(P8:S8)</f>
        <v>59</v>
      </c>
      <c r="P8" s="143">
        <v>13</v>
      </c>
      <c r="Q8" s="143">
        <v>15</v>
      </c>
      <c r="R8" s="143">
        <v>26</v>
      </c>
      <c r="S8" s="143">
        <v>5</v>
      </c>
      <c r="W8" t="s">
        <v>93</v>
      </c>
    </row>
    <row r="9" spans="2:27" ht="30">
      <c r="B9" s="122"/>
      <c r="C9" s="163" t="s">
        <v>191</v>
      </c>
      <c r="D9" s="163"/>
      <c r="E9" s="135" t="str">
        <f>IF('Travel Expense Report'!I13 &lt;&gt; "", 'Travel Expense Report'!I13, IF('Travel Expense Report'!E6 &lt;&gt; "", 'Travel Expense Report'!E6, ""))</f>
        <v/>
      </c>
      <c r="F9" s="123"/>
      <c r="G9" s="202" t="s">
        <v>195</v>
      </c>
      <c r="H9" s="215"/>
      <c r="I9" s="214" t="str">
        <f>IF('Travel Expense Report'!K13 &lt;&gt; "", 'Travel Expense Report'!K13, IF('Travel Expense Report'!G6 &lt;&gt; "", 'Travel Expense Report'!G6, ""))</f>
        <v/>
      </c>
      <c r="J9" s="214"/>
      <c r="K9" s="214"/>
      <c r="L9" s="124"/>
      <c r="N9" s="141" t="s">
        <v>209</v>
      </c>
      <c r="O9" s="142">
        <f t="shared" ref="O9:O12" si="0">SUM(P9:S9)</f>
        <v>64</v>
      </c>
      <c r="P9" s="142">
        <v>14</v>
      </c>
      <c r="Q9" s="142">
        <v>16</v>
      </c>
      <c r="R9" s="142">
        <v>29</v>
      </c>
      <c r="S9" s="142">
        <v>5</v>
      </c>
      <c r="W9" t="s">
        <v>16</v>
      </c>
    </row>
    <row r="10" spans="2:27">
      <c r="B10" s="122"/>
      <c r="C10" s="123"/>
      <c r="D10" s="123"/>
      <c r="E10" s="123"/>
      <c r="F10" s="123"/>
      <c r="G10" s="123"/>
      <c r="H10" s="123"/>
      <c r="I10" s="123"/>
      <c r="J10" s="123"/>
      <c r="K10" s="123"/>
      <c r="L10" s="124"/>
      <c r="N10" s="141"/>
      <c r="O10" s="143">
        <f t="shared" si="0"/>
        <v>69</v>
      </c>
      <c r="P10" s="143">
        <v>16</v>
      </c>
      <c r="Q10" s="143">
        <v>17</v>
      </c>
      <c r="R10" s="143">
        <v>31</v>
      </c>
      <c r="S10" s="143">
        <v>5</v>
      </c>
    </row>
    <row r="11" spans="2:27" ht="15.75">
      <c r="B11" s="122"/>
      <c r="C11" s="125"/>
      <c r="D11" s="123"/>
      <c r="E11" s="216" t="s">
        <v>197</v>
      </c>
      <c r="F11" s="216"/>
      <c r="G11" s="216"/>
      <c r="H11" s="216"/>
      <c r="I11" s="216"/>
      <c r="J11" s="123"/>
      <c r="K11" s="123"/>
      <c r="L11" s="124"/>
      <c r="N11" s="141"/>
      <c r="O11" s="142">
        <f t="shared" si="0"/>
        <v>74</v>
      </c>
      <c r="P11" s="142">
        <v>17</v>
      </c>
      <c r="Q11" s="142">
        <v>18</v>
      </c>
      <c r="R11" s="142">
        <v>34</v>
      </c>
      <c r="S11" s="142">
        <v>5</v>
      </c>
      <c r="W11" t="s">
        <v>210</v>
      </c>
    </row>
    <row r="12" spans="2:27">
      <c r="B12" s="122"/>
      <c r="C12" s="123"/>
      <c r="D12" s="123"/>
      <c r="E12" s="123"/>
      <c r="F12" s="123"/>
      <c r="G12" s="123"/>
      <c r="H12" s="123"/>
      <c r="I12" s="123"/>
      <c r="J12" s="123"/>
      <c r="K12" s="123"/>
      <c r="L12" s="124"/>
      <c r="N12" s="144"/>
      <c r="O12" s="143">
        <f t="shared" si="0"/>
        <v>79</v>
      </c>
      <c r="P12" s="143">
        <v>18</v>
      </c>
      <c r="Q12" s="143">
        <v>20</v>
      </c>
      <c r="R12" s="143">
        <v>36</v>
      </c>
      <c r="S12" s="143">
        <v>5</v>
      </c>
      <c r="W12" t="s">
        <v>17</v>
      </c>
    </row>
    <row r="13" spans="2:27">
      <c r="B13" s="122"/>
      <c r="C13" s="163" t="s">
        <v>192</v>
      </c>
      <c r="D13" s="163"/>
      <c r="E13" s="135" t="str">
        <f>IF('Travel Expense Report'!I15 &lt;&gt; "", 'Travel Expense Report'!I15, IF('Travel Expense Report'!E8 &lt;&gt; "", 'Travel Expense Report'!E8, ""))</f>
        <v/>
      </c>
      <c r="F13" s="123"/>
      <c r="G13" s="202" t="s">
        <v>196</v>
      </c>
      <c r="H13" s="215"/>
      <c r="I13" s="214" t="str">
        <f>IF('Travel Expense Report'!K15 &lt;&gt; "", 'Travel Expense Report'!K15, IF('Travel Expense Report'!G8 &lt;&gt; "", 'Travel Expense Report'!G8, ""))</f>
        <v/>
      </c>
      <c r="J13" s="214"/>
      <c r="K13" s="214"/>
      <c r="L13" s="124"/>
      <c r="W13" t="s">
        <v>219</v>
      </c>
    </row>
    <row r="14" spans="2:27">
      <c r="B14" s="122"/>
      <c r="C14" s="123"/>
      <c r="D14" s="123"/>
      <c r="E14" s="123"/>
      <c r="F14" s="123"/>
      <c r="G14" s="123"/>
      <c r="H14" s="123"/>
      <c r="I14" s="123"/>
      <c r="J14" s="123"/>
      <c r="K14" s="123"/>
      <c r="L14" s="124"/>
      <c r="N14" s="145"/>
      <c r="O14" s="146"/>
      <c r="P14" s="106"/>
      <c r="Q14" s="106"/>
      <c r="R14" s="106"/>
      <c r="S14" s="106"/>
      <c r="W14" t="s">
        <v>18</v>
      </c>
    </row>
    <row r="15" spans="2:27" ht="15" customHeight="1">
      <c r="B15" s="122"/>
      <c r="C15" s="123"/>
      <c r="D15" s="123"/>
      <c r="E15" s="123"/>
      <c r="F15" s="123"/>
      <c r="G15" s="123"/>
      <c r="H15" s="123"/>
      <c r="I15" s="123"/>
      <c r="J15" s="123"/>
      <c r="K15" s="123"/>
      <c r="L15" s="124"/>
      <c r="M15" s="8"/>
      <c r="N15" s="212" t="s">
        <v>220</v>
      </c>
      <c r="O15" s="212"/>
      <c r="P15" s="212"/>
      <c r="Q15" s="148" t="s">
        <v>215</v>
      </c>
      <c r="R15" s="148"/>
      <c r="S15" s="148"/>
      <c r="AA15" s="106"/>
    </row>
    <row r="16" spans="2:27" ht="15" customHeight="1">
      <c r="B16" s="122"/>
      <c r="C16" s="163" t="s">
        <v>193</v>
      </c>
      <c r="D16" s="163"/>
      <c r="E16" s="147" t="str">
        <f>IF(E13="","",E13-E9+1)</f>
        <v/>
      </c>
      <c r="F16" s="123"/>
      <c r="G16" s="202" t="s">
        <v>214</v>
      </c>
      <c r="H16" s="215"/>
      <c r="I16" s="117"/>
      <c r="J16" s="220"/>
      <c r="K16" s="212"/>
      <c r="L16" s="221"/>
      <c r="M16" s="118"/>
      <c r="N16" s="127"/>
      <c r="O16" s="127"/>
      <c r="P16" s="148"/>
      <c r="Q16" s="148" t="s">
        <v>213</v>
      </c>
      <c r="R16" s="148"/>
      <c r="S16" s="148"/>
      <c r="T16" s="105"/>
      <c r="U16" s="105"/>
      <c r="V16" s="105"/>
      <c r="W16" s="107" t="s">
        <v>211</v>
      </c>
      <c r="X16" s="103" t="s">
        <v>15</v>
      </c>
      <c r="Y16" s="103" t="s">
        <v>93</v>
      </c>
      <c r="Z16" s="103" t="s">
        <v>16</v>
      </c>
      <c r="AA16" s="109"/>
    </row>
    <row r="17" spans="2:26" ht="15" customHeight="1">
      <c r="B17" s="122"/>
      <c r="C17" s="123"/>
      <c r="D17" s="123"/>
      <c r="E17" s="123"/>
      <c r="F17" s="123"/>
      <c r="G17" s="123"/>
      <c r="H17" s="126"/>
      <c r="I17" s="123"/>
      <c r="J17" s="123"/>
      <c r="K17" s="127"/>
      <c r="L17" s="128"/>
      <c r="M17" s="114"/>
      <c r="N17" s="137"/>
      <c r="O17" s="92"/>
      <c r="Q17" s="46"/>
      <c r="W17" s="108">
        <f t="shared" ref="W17" si="1">$O8</f>
        <v>59</v>
      </c>
      <c r="X17" s="104">
        <f t="shared" ref="X17" si="2">SUM($P8:$S8)</f>
        <v>59</v>
      </c>
      <c r="Y17" s="104">
        <f t="shared" ref="Y17" si="3">SUM($Q8:$S8)</f>
        <v>46</v>
      </c>
      <c r="Z17" s="104">
        <f t="shared" ref="Z17" si="4">SUM($R8:$S8)</f>
        <v>31</v>
      </c>
    </row>
    <row r="18" spans="2:26" ht="15" customHeight="1">
      <c r="B18" s="122"/>
      <c r="C18" s="123"/>
      <c r="D18" s="123"/>
      <c r="E18" s="216" t="s">
        <v>198</v>
      </c>
      <c r="F18" s="216"/>
      <c r="G18" s="216"/>
      <c r="H18" s="216"/>
      <c r="I18" s="216"/>
      <c r="J18" s="115"/>
      <c r="K18" s="115"/>
      <c r="L18" s="116"/>
      <c r="M18" s="115"/>
      <c r="N18" s="210" t="s">
        <v>225</v>
      </c>
      <c r="O18" s="210"/>
      <c r="P18" s="210"/>
      <c r="Q18" s="210"/>
      <c r="R18" s="210"/>
      <c r="S18" s="210"/>
      <c r="T18" s="210"/>
      <c r="U18" s="210"/>
      <c r="W18" s="108">
        <f>$O9</f>
        <v>64</v>
      </c>
      <c r="X18" s="104">
        <f>SUM($P9:$S9)</f>
        <v>64</v>
      </c>
      <c r="Y18" s="104">
        <f>SUM($Q9:$S9)</f>
        <v>50</v>
      </c>
      <c r="Z18" s="104">
        <f>SUM($R9:$S9)</f>
        <v>34</v>
      </c>
    </row>
    <row r="19" spans="2:26">
      <c r="B19" s="122"/>
      <c r="C19" s="123"/>
      <c r="D19" s="123"/>
      <c r="E19" s="123"/>
      <c r="F19" s="123"/>
      <c r="G19" s="123"/>
      <c r="H19" s="123"/>
      <c r="I19" s="123"/>
      <c r="J19" s="123"/>
      <c r="K19" s="123"/>
      <c r="L19" s="124"/>
      <c r="M19" s="8"/>
      <c r="N19" s="210" t="s">
        <v>226</v>
      </c>
      <c r="O19" s="210"/>
      <c r="P19" s="210"/>
      <c r="Q19" s="210"/>
      <c r="R19" s="210"/>
      <c r="S19" s="210"/>
      <c r="T19" s="210"/>
      <c r="U19" s="210"/>
      <c r="W19" s="108">
        <f>$O10</f>
        <v>69</v>
      </c>
      <c r="X19" s="104">
        <f>SUM($P10:$S10)</f>
        <v>69</v>
      </c>
      <c r="Y19" s="104">
        <f>SUM($Q10:$S10)</f>
        <v>53</v>
      </c>
      <c r="Z19" s="104">
        <f>SUM($R10:$S10)</f>
        <v>36</v>
      </c>
    </row>
    <row r="20" spans="2:26">
      <c r="B20" s="122"/>
      <c r="C20" s="213" t="s">
        <v>199</v>
      </c>
      <c r="D20" s="213"/>
      <c r="E20" s="123"/>
      <c r="F20" s="217" t="str">
        <f>IF($I$9=$W$7,"Breakfast, Lunch, Dinner, and Incidental",IF($I$9=$W$8,"Lunch, Dinner, and Incidental",IF($I$9=$W$9,"Dinner and Incidental","")))</f>
        <v/>
      </c>
      <c r="G20" s="217"/>
      <c r="H20" s="217"/>
      <c r="I20" s="217"/>
      <c r="J20" s="129"/>
      <c r="K20" s="130" t="str">
        <f>IF(I16 &lt;&gt; "", INDEX($W$16:$Z$21,MATCH($I$16,$W$16:$W$21,0),MATCH($I$9,$W$16:$Z$16,0)), "")</f>
        <v/>
      </c>
      <c r="L20" s="124"/>
      <c r="M20" s="8"/>
      <c r="N20" s="8"/>
      <c r="S20" s="2"/>
      <c r="W20" s="108">
        <f>$O11</f>
        <v>74</v>
      </c>
      <c r="X20" s="104">
        <f>SUM($P11:$S11)</f>
        <v>74</v>
      </c>
      <c r="Y20" s="104">
        <f>SUM($Q11:$S11)</f>
        <v>57</v>
      </c>
      <c r="Z20" s="104">
        <f>SUM($R11:$S11)</f>
        <v>39</v>
      </c>
    </row>
    <row r="21" spans="2:26" ht="15" customHeight="1">
      <c r="B21" s="122"/>
      <c r="C21" s="123"/>
      <c r="D21" s="123"/>
      <c r="E21" s="123"/>
      <c r="F21" s="123"/>
      <c r="G21" s="123"/>
      <c r="H21" s="123"/>
      <c r="I21" s="123"/>
      <c r="J21" s="123"/>
      <c r="K21" s="131"/>
      <c r="L21" s="124"/>
      <c r="M21" s="8"/>
      <c r="N21" s="211" t="s">
        <v>221</v>
      </c>
      <c r="O21" s="211"/>
      <c r="P21" s="211"/>
      <c r="Q21" s="211"/>
      <c r="R21" s="211"/>
      <c r="S21" s="211"/>
      <c r="T21" s="211"/>
      <c r="U21" s="211"/>
      <c r="W21" s="108">
        <f>$O12</f>
        <v>79</v>
      </c>
      <c r="X21" s="104">
        <f>SUM($P12:$S12)</f>
        <v>79</v>
      </c>
      <c r="Y21" s="104">
        <f>SUM($Q12:$S12)</f>
        <v>61</v>
      </c>
      <c r="Z21" s="104">
        <f>SUM($R12:$S12)</f>
        <v>41</v>
      </c>
    </row>
    <row r="22" spans="2:26">
      <c r="B22" s="122"/>
      <c r="C22" s="213" t="s">
        <v>200</v>
      </c>
      <c r="D22" s="213"/>
      <c r="E22" s="123"/>
      <c r="F22" s="123"/>
      <c r="G22" s="123"/>
      <c r="H22" s="123"/>
      <c r="I22" s="123"/>
      <c r="J22" s="123"/>
      <c r="K22" s="130" t="str">
        <f>IF(I16 ="","",IF(E16&lt;3, "",(E16-2)*I16))</f>
        <v/>
      </c>
      <c r="L22" s="124"/>
      <c r="M22" s="8"/>
      <c r="N22" s="211" t="s">
        <v>223</v>
      </c>
      <c r="O22" s="211"/>
      <c r="P22" s="211"/>
      <c r="Q22" s="211"/>
      <c r="R22" s="211"/>
      <c r="S22" s="211"/>
      <c r="T22" s="211"/>
      <c r="U22" s="211"/>
    </row>
    <row r="23" spans="2:26">
      <c r="B23" s="122"/>
      <c r="C23" s="123"/>
      <c r="D23" s="123"/>
      <c r="E23" s="123"/>
      <c r="F23" s="123"/>
      <c r="G23" s="123"/>
      <c r="H23" s="123"/>
      <c r="I23" s="123"/>
      <c r="J23" s="123"/>
      <c r="K23" s="131"/>
      <c r="L23" s="124"/>
      <c r="M23" s="8"/>
      <c r="N23" s="8" t="s">
        <v>222</v>
      </c>
      <c r="X23" s="110"/>
    </row>
    <row r="24" spans="2:26">
      <c r="B24" s="122"/>
      <c r="C24" s="213" t="s">
        <v>201</v>
      </c>
      <c r="D24" s="213"/>
      <c r="E24" s="123"/>
      <c r="F24" s="222" t="str">
        <f>IF($I$13=$W$12,"Breakfast",IF($I$13=$W$13,"Breakfast and Lunch",IF($I$13=$W$14,"Breakfast, Lunch, and Dinner","")))</f>
        <v/>
      </c>
      <c r="G24" s="223"/>
      <c r="H24" s="223"/>
      <c r="I24" s="224"/>
      <c r="J24" s="129"/>
      <c r="K24" s="130" t="str">
        <f>IF(I16 &lt;&gt; "", INDEX($W$24:$Z$29,MATCH($I$16,$W$24:$W$29,0),MATCH($I$13,$W$24:$Z$24,0)), "")</f>
        <v/>
      </c>
      <c r="L24" s="124"/>
      <c r="M24" s="8"/>
      <c r="N24" s="15" t="s">
        <v>227</v>
      </c>
      <c r="S24" s="2"/>
      <c r="W24" s="107" t="s">
        <v>211</v>
      </c>
      <c r="X24" s="103" t="s">
        <v>17</v>
      </c>
      <c r="Y24" s="103" t="s">
        <v>219</v>
      </c>
      <c r="Z24" s="103" t="s">
        <v>18</v>
      </c>
    </row>
    <row r="25" spans="2:26">
      <c r="B25" s="122"/>
      <c r="C25" s="123"/>
      <c r="D25" s="123"/>
      <c r="E25" s="123"/>
      <c r="F25" s="123"/>
      <c r="G25" s="123"/>
      <c r="H25" s="123"/>
      <c r="I25" s="123"/>
      <c r="J25" s="123"/>
      <c r="K25" s="131"/>
      <c r="L25" s="124"/>
      <c r="M25" s="8"/>
      <c r="N25" s="8"/>
      <c r="S25" s="2"/>
      <c r="W25" s="108">
        <f t="shared" ref="W25:X29" si="5">O8</f>
        <v>59</v>
      </c>
      <c r="X25" s="104">
        <f t="shared" si="5"/>
        <v>13</v>
      </c>
      <c r="Y25" s="104">
        <f>SUM(P8:Q8)</f>
        <v>28</v>
      </c>
      <c r="Z25" s="104">
        <f>SUM(P8:R8)</f>
        <v>54</v>
      </c>
    </row>
    <row r="26" spans="2:26">
      <c r="B26" s="122"/>
      <c r="C26" s="213" t="s">
        <v>212</v>
      </c>
      <c r="D26" s="213"/>
      <c r="E26" s="123"/>
      <c r="F26" s="123"/>
      <c r="G26" s="123"/>
      <c r="H26" s="123"/>
      <c r="I26" s="123"/>
      <c r="J26" s="123"/>
      <c r="K26" s="130" t="str">
        <f>IF(K22 &lt;&gt; "",IF(K24="","",K20+K22+K24), "")</f>
        <v/>
      </c>
      <c r="L26" s="124"/>
      <c r="M26" s="8"/>
      <c r="N26" s="8" t="s">
        <v>224</v>
      </c>
      <c r="S26" s="2"/>
      <c r="W26" s="108">
        <f t="shared" si="5"/>
        <v>64</v>
      </c>
      <c r="X26" s="104">
        <f t="shared" si="5"/>
        <v>14</v>
      </c>
      <c r="Y26" s="104">
        <f>SUM(P9:Q9)</f>
        <v>30</v>
      </c>
      <c r="Z26" s="104">
        <f>SUM(P9:R9)</f>
        <v>59</v>
      </c>
    </row>
    <row r="27" spans="2:26">
      <c r="B27" s="122"/>
      <c r="C27" s="123"/>
      <c r="D27" s="123"/>
      <c r="E27" s="123"/>
      <c r="F27" s="123"/>
      <c r="G27" s="123"/>
      <c r="H27" s="123"/>
      <c r="I27" s="123"/>
      <c r="J27" s="123"/>
      <c r="K27" s="123"/>
      <c r="L27" s="124"/>
      <c r="M27" s="8"/>
      <c r="N27" s="15" t="s">
        <v>228</v>
      </c>
      <c r="W27" s="108">
        <f t="shared" si="5"/>
        <v>69</v>
      </c>
      <c r="X27" s="104">
        <f t="shared" si="5"/>
        <v>16</v>
      </c>
      <c r="Y27" s="104">
        <f t="shared" ref="Y27:Y29" si="6">SUM(P10:Q10)</f>
        <v>33</v>
      </c>
      <c r="Z27" s="104">
        <f t="shared" ref="Z27:Z29" si="7">SUM(P10:R10)</f>
        <v>64</v>
      </c>
    </row>
    <row r="28" spans="2:26">
      <c r="B28" s="132"/>
      <c r="C28" s="133"/>
      <c r="D28" s="133"/>
      <c r="E28" s="133"/>
      <c r="F28" s="133"/>
      <c r="G28" s="133"/>
      <c r="H28" s="133"/>
      <c r="I28" s="133"/>
      <c r="J28" s="133"/>
      <c r="K28" s="133"/>
      <c r="L28" s="134"/>
      <c r="N28" s="8"/>
      <c r="W28" s="108">
        <f t="shared" si="5"/>
        <v>74</v>
      </c>
      <c r="X28" s="104">
        <f t="shared" si="5"/>
        <v>17</v>
      </c>
      <c r="Y28" s="104">
        <f t="shared" si="6"/>
        <v>35</v>
      </c>
      <c r="Z28" s="104">
        <f t="shared" si="7"/>
        <v>69</v>
      </c>
    </row>
    <row r="29" spans="2:26">
      <c r="W29" s="108">
        <f t="shared" si="5"/>
        <v>79</v>
      </c>
      <c r="X29" s="104">
        <f t="shared" si="5"/>
        <v>18</v>
      </c>
      <c r="Y29" s="104">
        <f t="shared" si="6"/>
        <v>38</v>
      </c>
      <c r="Z29" s="104">
        <f t="shared" si="7"/>
        <v>74</v>
      </c>
    </row>
    <row r="35" spans="7:11">
      <c r="G35" s="218"/>
      <c r="H35" s="218"/>
      <c r="I35" s="218"/>
      <c r="J35" s="218"/>
      <c r="K35" s="111"/>
    </row>
  </sheetData>
  <sheetProtection algorithmName="SHA-512" hashValue="rll2ZgvZjvwyjq8zAsIMprhJ5l39S/cydPkw7I7deOOmKw2DbsPcBbRLFQfSBJCwsyphjGo77XjfMDUi/MgyQQ==" saltValue="dCQeFZB7XBGWJk7bvslgFQ==" spinCount="100000" sheet="1" objects="1" scenarios="1"/>
  <mergeCells count="28">
    <mergeCell ref="G35:J35"/>
    <mergeCell ref="E2:I2"/>
    <mergeCell ref="J16:L16"/>
    <mergeCell ref="E7:I7"/>
    <mergeCell ref="F24:I24"/>
    <mergeCell ref="F4:H6"/>
    <mergeCell ref="I4:I6"/>
    <mergeCell ref="E4:E6"/>
    <mergeCell ref="C26:D26"/>
    <mergeCell ref="I9:K9"/>
    <mergeCell ref="I13:K13"/>
    <mergeCell ref="G9:H9"/>
    <mergeCell ref="G13:H13"/>
    <mergeCell ref="C9:D9"/>
    <mergeCell ref="C13:D13"/>
    <mergeCell ref="C16:D16"/>
    <mergeCell ref="G16:H16"/>
    <mergeCell ref="E11:I11"/>
    <mergeCell ref="E18:I18"/>
    <mergeCell ref="C24:D24"/>
    <mergeCell ref="C22:D22"/>
    <mergeCell ref="C20:D20"/>
    <mergeCell ref="F20:I20"/>
    <mergeCell ref="N18:U18"/>
    <mergeCell ref="N19:U19"/>
    <mergeCell ref="N21:U21"/>
    <mergeCell ref="N22:U22"/>
    <mergeCell ref="N15:P15"/>
  </mergeCells>
  <dataValidations count="1">
    <dataValidation type="list" allowBlank="1" showInputMessage="1" showErrorMessage="1" sqref="I16" xr:uid="{B1FDE635-0520-4DF3-8C63-A53CB52B995A}">
      <formula1>$O$8:$O$13</formula1>
    </dataValidation>
  </dataValidations>
  <hyperlinks>
    <hyperlink ref="Q15" r:id="rId1" xr:uid="{B6F28A0D-BBEB-4851-9200-18B5FACE4CD3}"/>
    <hyperlink ref="Q16" r:id="rId2" xr:uid="{B0E88D5F-4B9C-4DE0-A48D-93DB68050A4D}"/>
  </hyperlinks>
  <pageMargins left="0.7" right="0.7" top="0.75" bottom="0.75" header="0.3" footer="0.3"/>
  <pageSetup orientation="portrait" r:id="rId3"/>
  <ignoredErrors>
    <ignoredError sqref="Y25:Y26 Y27:Y29 Z25:Z29"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D200"/>
  </sheetPr>
  <dimension ref="A1:C1"/>
  <sheetViews>
    <sheetView workbookViewId="0">
      <selection activeCell="A2" sqref="A2"/>
    </sheetView>
  </sheetViews>
  <sheetFormatPr defaultRowHeight="15"/>
  <cols>
    <col min="1" max="2" width="16.42578125" customWidth="1"/>
    <col min="3" max="3" width="16.140625" customWidth="1"/>
  </cols>
  <sheetData>
    <row r="1" spans="1:3" s="81" customFormat="1">
      <c r="A1" s="81" t="s">
        <v>104</v>
      </c>
      <c r="B1" s="81" t="s">
        <v>105</v>
      </c>
      <c r="C1" s="81" t="s">
        <v>106</v>
      </c>
    </row>
  </sheetData>
  <pageMargins left="0.7" right="0.7" top="0.75" bottom="0.75" header="0.3" footer="0.3"/>
  <pageSetup orientation="portrait" horizontalDpi="200" verticalDpi="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3D7DFD"/>
    <pageSetUpPr fitToPage="1"/>
  </sheetPr>
  <dimension ref="A1:N48"/>
  <sheetViews>
    <sheetView showGridLines="0" workbookViewId="0">
      <selection sqref="A1:N1"/>
    </sheetView>
  </sheetViews>
  <sheetFormatPr defaultRowHeight="15"/>
  <cols>
    <col min="1" max="4" width="3.7109375" style="83" customWidth="1"/>
    <col min="5" max="11" width="9.140625" style="83"/>
    <col min="12" max="12" width="9.140625" style="83" customWidth="1"/>
    <col min="13" max="13" width="9.140625" style="83"/>
    <col min="14" max="14" width="9.140625" style="83" customWidth="1"/>
    <col min="15" max="16384" width="9.140625" style="83"/>
  </cols>
  <sheetData>
    <row r="1" spans="1:14" ht="30" customHeight="1">
      <c r="A1" s="230" t="s">
        <v>109</v>
      </c>
      <c r="B1" s="230"/>
      <c r="C1" s="230"/>
      <c r="D1" s="230"/>
      <c r="E1" s="230"/>
      <c r="F1" s="230"/>
      <c r="G1" s="230"/>
      <c r="H1" s="230"/>
      <c r="I1" s="230"/>
      <c r="J1" s="230"/>
      <c r="K1" s="230"/>
      <c r="L1" s="230"/>
      <c r="M1" s="230"/>
      <c r="N1" s="230"/>
    </row>
    <row r="2" spans="1:14" ht="15" customHeight="1">
      <c r="A2" s="87"/>
      <c r="B2" s="87"/>
      <c r="C2" s="87"/>
      <c r="D2" s="87"/>
      <c r="E2" s="87"/>
      <c r="F2" s="87"/>
      <c r="G2" s="87"/>
      <c r="H2" s="87"/>
      <c r="I2" s="87"/>
      <c r="J2" s="87"/>
      <c r="K2" s="87"/>
      <c r="L2" s="87"/>
      <c r="M2" s="87"/>
      <c r="N2" s="87"/>
    </row>
    <row r="3" spans="1:14" ht="15" customHeight="1">
      <c r="A3" s="100" t="s">
        <v>119</v>
      </c>
      <c r="B3" s="99" t="s">
        <v>111</v>
      </c>
      <c r="C3" s="99"/>
      <c r="D3" s="99"/>
      <c r="E3" s="99"/>
      <c r="F3" s="99"/>
      <c r="G3" s="99"/>
    </row>
    <row r="4" spans="1:14">
      <c r="B4" s="83" t="s">
        <v>112</v>
      </c>
      <c r="C4" s="83" t="s">
        <v>110</v>
      </c>
    </row>
    <row r="5" spans="1:14">
      <c r="B5" s="83" t="s">
        <v>113</v>
      </c>
      <c r="C5" s="83" t="s">
        <v>114</v>
      </c>
    </row>
    <row r="6" spans="1:14">
      <c r="C6" s="82" t="s">
        <v>115</v>
      </c>
      <c r="D6" s="83" t="s">
        <v>116</v>
      </c>
    </row>
    <row r="7" spans="1:14">
      <c r="C7" s="82" t="s">
        <v>115</v>
      </c>
      <c r="D7" s="83" t="s">
        <v>157</v>
      </c>
    </row>
    <row r="8" spans="1:14">
      <c r="C8" s="82" t="s">
        <v>115</v>
      </c>
      <c r="D8" s="83" t="s">
        <v>117</v>
      </c>
    </row>
    <row r="9" spans="1:14">
      <c r="C9" s="82" t="s">
        <v>115</v>
      </c>
      <c r="D9" s="83" t="s">
        <v>118</v>
      </c>
    </row>
    <row r="10" spans="1:14">
      <c r="C10" s="82" t="s">
        <v>115</v>
      </c>
      <c r="D10" s="83" t="s">
        <v>144</v>
      </c>
    </row>
    <row r="11" spans="1:14">
      <c r="C11" s="82" t="s">
        <v>115</v>
      </c>
      <c r="D11" s="83" t="s">
        <v>145</v>
      </c>
    </row>
    <row r="12" spans="1:14">
      <c r="B12" s="83" t="s">
        <v>120</v>
      </c>
      <c r="C12" s="82" t="s">
        <v>121</v>
      </c>
    </row>
    <row r="13" spans="1:14">
      <c r="C13" s="82" t="s">
        <v>115</v>
      </c>
      <c r="D13" s="83" t="s">
        <v>122</v>
      </c>
    </row>
    <row r="14" spans="1:14">
      <c r="C14" s="82" t="s">
        <v>115</v>
      </c>
      <c r="D14" s="83" t="s">
        <v>123</v>
      </c>
    </row>
    <row r="15" spans="1:14">
      <c r="D15" s="82" t="s">
        <v>131</v>
      </c>
      <c r="E15" s="83" t="s">
        <v>124</v>
      </c>
    </row>
    <row r="16" spans="1:14">
      <c r="D16" s="82" t="s">
        <v>131</v>
      </c>
      <c r="E16" s="83" t="s">
        <v>125</v>
      </c>
    </row>
    <row r="17" spans="2:14">
      <c r="D17" s="82" t="s">
        <v>131</v>
      </c>
      <c r="E17" s="83" t="s">
        <v>126</v>
      </c>
    </row>
    <row r="18" spans="2:14">
      <c r="D18" s="82" t="s">
        <v>131</v>
      </c>
      <c r="E18" s="83" t="s">
        <v>127</v>
      </c>
    </row>
    <row r="19" spans="2:14">
      <c r="D19" s="82" t="s">
        <v>131</v>
      </c>
      <c r="E19" s="83" t="s">
        <v>128</v>
      </c>
    </row>
    <row r="20" spans="2:14">
      <c r="D20" s="82" t="s">
        <v>131</v>
      </c>
      <c r="E20" s="83" t="s">
        <v>129</v>
      </c>
    </row>
    <row r="21" spans="2:14">
      <c r="D21" s="82" t="s">
        <v>131</v>
      </c>
      <c r="E21" s="83" t="s">
        <v>130</v>
      </c>
    </row>
    <row r="22" spans="2:14">
      <c r="D22" s="82" t="s">
        <v>131</v>
      </c>
      <c r="E22" s="83" t="s">
        <v>169</v>
      </c>
    </row>
    <row r="23" spans="2:14">
      <c r="D23" s="82" t="s">
        <v>131</v>
      </c>
      <c r="E23" s="83" t="s">
        <v>170</v>
      </c>
    </row>
    <row r="24" spans="2:14">
      <c r="D24" s="82" t="s">
        <v>131</v>
      </c>
      <c r="E24" s="83" t="s">
        <v>171</v>
      </c>
    </row>
    <row r="25" spans="2:14">
      <c r="D25" s="82" t="s">
        <v>131</v>
      </c>
      <c r="E25" s="83" t="s">
        <v>174</v>
      </c>
    </row>
    <row r="26" spans="2:14">
      <c r="D26" s="82" t="s">
        <v>131</v>
      </c>
      <c r="E26" s="83" t="s">
        <v>172</v>
      </c>
    </row>
    <row r="27" spans="2:14">
      <c r="D27" s="82" t="s">
        <v>131</v>
      </c>
      <c r="E27" s="83" t="s">
        <v>173</v>
      </c>
    </row>
    <row r="28" spans="2:14" ht="30" customHeight="1">
      <c r="C28" s="84" t="s">
        <v>115</v>
      </c>
      <c r="D28" s="229" t="s">
        <v>146</v>
      </c>
      <c r="E28" s="229"/>
      <c r="F28" s="229"/>
      <c r="G28" s="229"/>
      <c r="H28" s="229"/>
      <c r="I28" s="229"/>
      <c r="J28" s="229"/>
      <c r="K28" s="229"/>
      <c r="L28" s="229"/>
      <c r="M28" s="229"/>
      <c r="N28" s="229"/>
    </row>
    <row r="29" spans="2:14">
      <c r="C29" s="82" t="s">
        <v>115</v>
      </c>
      <c r="D29" s="82" t="s">
        <v>132</v>
      </c>
    </row>
    <row r="30" spans="2:14">
      <c r="B30" s="83" t="s">
        <v>133</v>
      </c>
      <c r="C30" s="82" t="s">
        <v>134</v>
      </c>
    </row>
    <row r="31" spans="2:14" ht="30" customHeight="1">
      <c r="C31" s="84" t="s">
        <v>115</v>
      </c>
      <c r="D31" s="231" t="s">
        <v>135</v>
      </c>
      <c r="E31" s="231"/>
      <c r="F31" s="231"/>
      <c r="G31" s="231"/>
      <c r="H31" s="231"/>
      <c r="I31" s="231"/>
      <c r="J31" s="231"/>
      <c r="K31" s="231"/>
      <c r="L31" s="231"/>
      <c r="M31" s="231"/>
      <c r="N31" s="231"/>
    </row>
    <row r="32" spans="2:14" ht="30" customHeight="1">
      <c r="C32" s="84"/>
      <c r="D32" s="86"/>
      <c r="E32" s="86"/>
      <c r="F32" s="86"/>
      <c r="G32" s="86"/>
      <c r="H32" s="86"/>
      <c r="I32" s="86"/>
      <c r="J32" s="86"/>
      <c r="K32" s="86"/>
      <c r="L32" s="86"/>
      <c r="M32" s="86"/>
      <c r="N32" s="86"/>
    </row>
    <row r="34" spans="1:14" ht="15.75">
      <c r="A34" s="100" t="s">
        <v>136</v>
      </c>
      <c r="B34" s="99" t="s">
        <v>137</v>
      </c>
      <c r="C34" s="99"/>
      <c r="D34" s="99"/>
      <c r="E34" s="99"/>
      <c r="F34" s="99"/>
      <c r="G34" s="99"/>
    </row>
    <row r="35" spans="1:14">
      <c r="B35" s="83" t="s">
        <v>112</v>
      </c>
      <c r="C35" s="83" t="s">
        <v>138</v>
      </c>
    </row>
    <row r="36" spans="1:14">
      <c r="C36" s="82" t="s">
        <v>115</v>
      </c>
      <c r="D36" s="85" t="s">
        <v>139</v>
      </c>
    </row>
    <row r="37" spans="1:14">
      <c r="C37" s="82" t="s">
        <v>115</v>
      </c>
      <c r="D37" s="85" t="s">
        <v>140</v>
      </c>
    </row>
    <row r="38" spans="1:14" ht="30" customHeight="1">
      <c r="C38" s="84" t="s">
        <v>115</v>
      </c>
      <c r="D38" s="228" t="s">
        <v>141</v>
      </c>
      <c r="E38" s="228"/>
      <c r="F38" s="228"/>
      <c r="G38" s="228"/>
      <c r="H38" s="228"/>
      <c r="I38" s="228"/>
      <c r="J38" s="228"/>
      <c r="K38" s="228"/>
      <c r="L38" s="228"/>
      <c r="M38" s="228"/>
      <c r="N38" s="228"/>
    </row>
    <row r="39" spans="1:14" ht="45" customHeight="1">
      <c r="C39" s="84" t="s">
        <v>115</v>
      </c>
      <c r="D39" s="232" t="s">
        <v>163</v>
      </c>
      <c r="E39" s="228"/>
      <c r="F39" s="228"/>
      <c r="G39" s="228"/>
      <c r="H39" s="228"/>
      <c r="I39" s="228"/>
      <c r="J39" s="228"/>
      <c r="K39" s="228"/>
      <c r="L39" s="228"/>
      <c r="M39" s="228"/>
      <c r="N39" s="228"/>
    </row>
    <row r="40" spans="1:14" ht="45" customHeight="1">
      <c r="B40" s="85" t="s">
        <v>113</v>
      </c>
      <c r="C40" s="228" t="s">
        <v>164</v>
      </c>
      <c r="D40" s="228"/>
      <c r="E40" s="228"/>
      <c r="F40" s="228"/>
      <c r="G40" s="228"/>
      <c r="H40" s="228"/>
      <c r="I40" s="228"/>
      <c r="J40" s="228"/>
      <c r="K40" s="228"/>
      <c r="L40" s="228"/>
      <c r="M40" s="228"/>
      <c r="N40" s="228"/>
    </row>
    <row r="41" spans="1:14" ht="60" customHeight="1">
      <c r="B41" s="85" t="s">
        <v>120</v>
      </c>
      <c r="C41" s="228" t="s">
        <v>165</v>
      </c>
      <c r="D41" s="228"/>
      <c r="E41" s="228"/>
      <c r="F41" s="228"/>
      <c r="G41" s="228"/>
      <c r="H41" s="228"/>
      <c r="I41" s="228"/>
      <c r="J41" s="228"/>
      <c r="K41" s="228"/>
      <c r="L41" s="228"/>
      <c r="M41" s="228"/>
      <c r="N41" s="228"/>
    </row>
    <row r="42" spans="1:14" ht="30" customHeight="1">
      <c r="B42" s="85"/>
      <c r="C42" s="86"/>
      <c r="D42" s="86"/>
      <c r="E42" s="86"/>
      <c r="F42" s="86"/>
      <c r="G42" s="86"/>
      <c r="H42" s="86"/>
      <c r="I42" s="86"/>
      <c r="J42" s="86"/>
      <c r="K42" s="86"/>
      <c r="L42" s="86"/>
      <c r="M42" s="86"/>
      <c r="N42" s="86"/>
    </row>
    <row r="44" spans="1:14" ht="15.75">
      <c r="A44" s="100" t="s">
        <v>142</v>
      </c>
      <c r="B44" s="99" t="s">
        <v>143</v>
      </c>
      <c r="C44" s="99"/>
      <c r="D44" s="99"/>
      <c r="E44" s="99"/>
      <c r="F44" s="99"/>
    </row>
    <row r="45" spans="1:14">
      <c r="B45" s="85" t="s">
        <v>112</v>
      </c>
      <c r="C45" s="88" t="s">
        <v>166</v>
      </c>
    </row>
    <row r="46" spans="1:14" ht="45" customHeight="1">
      <c r="B46" s="85" t="s">
        <v>113</v>
      </c>
      <c r="C46" s="228" t="s">
        <v>167</v>
      </c>
      <c r="D46" s="228"/>
      <c r="E46" s="228"/>
      <c r="F46" s="228"/>
      <c r="G46" s="228"/>
      <c r="H46" s="228"/>
      <c r="I46" s="228"/>
      <c r="J46" s="228"/>
      <c r="K46" s="228"/>
      <c r="L46" s="228"/>
      <c r="M46" s="228"/>
      <c r="N46" s="228"/>
    </row>
    <row r="47" spans="1:14" ht="50.25" customHeight="1">
      <c r="B47" s="85" t="s">
        <v>120</v>
      </c>
      <c r="C47" s="228" t="s">
        <v>168</v>
      </c>
      <c r="D47" s="228"/>
      <c r="E47" s="228"/>
      <c r="F47" s="228"/>
      <c r="G47" s="228"/>
      <c r="H47" s="228"/>
      <c r="I47" s="228"/>
      <c r="J47" s="228"/>
      <c r="K47" s="228"/>
      <c r="L47" s="228"/>
      <c r="M47" s="228"/>
      <c r="N47" s="228"/>
    </row>
    <row r="48" spans="1:14" ht="45" customHeight="1">
      <c r="B48" s="85"/>
      <c r="C48" s="228" t="s">
        <v>162</v>
      </c>
      <c r="D48" s="228"/>
      <c r="E48" s="228"/>
      <c r="F48" s="228"/>
      <c r="G48" s="228"/>
      <c r="H48" s="228"/>
      <c r="I48" s="228"/>
      <c r="J48" s="228"/>
      <c r="K48" s="228"/>
      <c r="L48" s="228"/>
      <c r="M48" s="228"/>
      <c r="N48" s="228"/>
    </row>
  </sheetData>
  <sheetProtection algorithmName="SHA-512" hashValue="Mgo/NqHuw35Ce0f90KXhQmdoU40SChK7Ot9Ev/nckc2HHy2mMaUYaM3tdMYLeKtVgws0iBYVoaTHJYO8G65vaA==" saltValue="Tq7l0KdIrLsYS44ylLAu/Q==" spinCount="100000" sheet="1" objects="1" scenarios="1"/>
  <mergeCells count="10">
    <mergeCell ref="C48:N48"/>
    <mergeCell ref="D28:N28"/>
    <mergeCell ref="A1:N1"/>
    <mergeCell ref="D31:N31"/>
    <mergeCell ref="D38:N38"/>
    <mergeCell ref="D39:N39"/>
    <mergeCell ref="C40:N40"/>
    <mergeCell ref="C41:N41"/>
    <mergeCell ref="C46:N46"/>
    <mergeCell ref="C47:N47"/>
  </mergeCells>
  <printOptions horizontalCentered="1"/>
  <pageMargins left="0.25" right="0.25" top="0.75" bottom="0.75" header="0.3" footer="0.3"/>
  <pageSetup scale="77"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CC00"/>
  </sheetPr>
  <dimension ref="A1:S100"/>
  <sheetViews>
    <sheetView zoomScaleNormal="100" workbookViewId="0">
      <selection activeCell="C21" sqref="C21"/>
    </sheetView>
  </sheetViews>
  <sheetFormatPr defaultRowHeight="15"/>
  <cols>
    <col min="1" max="1" width="0.85546875" style="92" customWidth="1"/>
    <col min="2" max="2" width="5.7109375" style="92" customWidth="1"/>
    <col min="3" max="3" width="90.7109375" style="92" customWidth="1"/>
    <col min="4" max="4" width="0.85546875" style="92" customWidth="1"/>
    <col min="5" max="5" width="5.7109375" style="92" customWidth="1"/>
    <col min="6" max="6" width="90.7109375" style="92" customWidth="1"/>
    <col min="7" max="7" width="0.85546875" style="92" customWidth="1"/>
    <col min="8" max="8" width="5.7109375" style="92" customWidth="1"/>
    <col min="9" max="9" width="90.7109375" style="92" customWidth="1"/>
    <col min="10" max="10" width="0.85546875" style="92" customWidth="1"/>
    <col min="11" max="11" width="5.7109375" style="92" customWidth="1"/>
    <col min="12" max="12" width="90.7109375" style="92" customWidth="1"/>
    <col min="13" max="13" width="0.85546875" style="92" customWidth="1"/>
    <col min="14" max="14" width="5.7109375" style="92" customWidth="1"/>
    <col min="15" max="15" width="90.7109375" style="92" customWidth="1"/>
    <col min="16" max="16" width="0.85546875" style="92" customWidth="1"/>
    <col min="17" max="17" width="5.7109375" style="92" customWidth="1"/>
    <col min="18" max="18" width="90.7109375" style="92" customWidth="1"/>
    <col min="19" max="19" width="0.85546875" style="92" customWidth="1"/>
    <col min="20" max="16384" width="9.140625" style="92"/>
  </cols>
  <sheetData>
    <row r="1" spans="1:19" s="90" customFormat="1" ht="24.95" customHeight="1">
      <c r="A1" s="89" t="s">
        <v>154</v>
      </c>
      <c r="B1" s="233" t="s">
        <v>147</v>
      </c>
      <c r="C1" s="233"/>
      <c r="D1" s="89" t="s">
        <v>154</v>
      </c>
      <c r="E1" s="234" t="s">
        <v>148</v>
      </c>
      <c r="F1" s="234"/>
      <c r="G1" s="89" t="s">
        <v>154</v>
      </c>
      <c r="H1" s="233" t="s">
        <v>151</v>
      </c>
      <c r="I1" s="233"/>
      <c r="J1" s="89" t="s">
        <v>154</v>
      </c>
      <c r="K1" s="234" t="s">
        <v>149</v>
      </c>
      <c r="L1" s="234"/>
      <c r="M1" s="89" t="s">
        <v>154</v>
      </c>
      <c r="N1" s="233" t="s">
        <v>150</v>
      </c>
      <c r="O1" s="233"/>
      <c r="P1" s="89" t="s">
        <v>154</v>
      </c>
      <c r="Q1" s="233" t="s">
        <v>156</v>
      </c>
      <c r="R1" s="233"/>
      <c r="S1" s="89" t="s">
        <v>154</v>
      </c>
    </row>
    <row r="2" spans="1:19" ht="15" customHeight="1">
      <c r="A2" s="91" t="s">
        <v>154</v>
      </c>
      <c r="B2" s="92" t="s">
        <v>152</v>
      </c>
      <c r="D2" s="91" t="s">
        <v>154</v>
      </c>
      <c r="E2" s="92" t="s">
        <v>152</v>
      </c>
      <c r="G2" s="91" t="s">
        <v>154</v>
      </c>
      <c r="H2" s="92" t="s">
        <v>152</v>
      </c>
      <c r="J2" s="91" t="s">
        <v>154</v>
      </c>
      <c r="K2" s="92" t="s">
        <v>152</v>
      </c>
      <c r="M2" s="91" t="s">
        <v>154</v>
      </c>
      <c r="N2" s="92" t="s">
        <v>152</v>
      </c>
      <c r="P2" s="91" t="s">
        <v>154</v>
      </c>
      <c r="Q2" s="92" t="s">
        <v>152</v>
      </c>
      <c r="S2" s="91" t="s">
        <v>154</v>
      </c>
    </row>
    <row r="3" spans="1:19" ht="18.75">
      <c r="A3" s="91" t="s">
        <v>154</v>
      </c>
      <c r="C3" s="93" t="s">
        <v>176</v>
      </c>
      <c r="D3" s="91" t="s">
        <v>154</v>
      </c>
      <c r="F3" s="92" t="s">
        <v>178</v>
      </c>
      <c r="G3" s="91" t="s">
        <v>154</v>
      </c>
      <c r="I3" s="92" t="s">
        <v>183</v>
      </c>
      <c r="J3" s="91" t="s">
        <v>154</v>
      </c>
      <c r="L3" s="92" t="s">
        <v>185</v>
      </c>
      <c r="M3" s="91" t="s">
        <v>154</v>
      </c>
      <c r="O3" s="92" t="s">
        <v>188</v>
      </c>
      <c r="P3" s="91" t="s">
        <v>154</v>
      </c>
      <c r="R3" s="92" t="s">
        <v>181</v>
      </c>
      <c r="S3" s="91" t="s">
        <v>154</v>
      </c>
    </row>
    <row r="4" spans="1:19" ht="18.75">
      <c r="A4" s="91" t="s">
        <v>154</v>
      </c>
      <c r="C4" s="92" t="s">
        <v>177</v>
      </c>
      <c r="D4" s="91" t="s">
        <v>154</v>
      </c>
      <c r="F4" s="92" t="s">
        <v>179</v>
      </c>
      <c r="G4" s="91" t="s">
        <v>154</v>
      </c>
      <c r="I4" s="92" t="s">
        <v>184</v>
      </c>
      <c r="J4" s="91" t="s">
        <v>154</v>
      </c>
      <c r="L4" s="92" t="s">
        <v>182</v>
      </c>
      <c r="M4" s="91" t="s">
        <v>154</v>
      </c>
      <c r="O4" s="92" t="s">
        <v>182</v>
      </c>
      <c r="P4" s="91" t="s">
        <v>154</v>
      </c>
      <c r="R4" s="92" t="s">
        <v>182</v>
      </c>
      <c r="S4" s="91" t="s">
        <v>154</v>
      </c>
    </row>
    <row r="5" spans="1:19" ht="18.75">
      <c r="A5" s="91" t="s">
        <v>154</v>
      </c>
      <c r="C5" s="92" t="s">
        <v>153</v>
      </c>
      <c r="D5" s="91" t="s">
        <v>154</v>
      </c>
      <c r="F5" s="92" t="s">
        <v>180</v>
      </c>
      <c r="G5" s="91" t="s">
        <v>154</v>
      </c>
      <c r="I5" s="92" t="s">
        <v>158</v>
      </c>
      <c r="J5" s="91" t="s">
        <v>154</v>
      </c>
      <c r="L5" s="92" t="s">
        <v>186</v>
      </c>
      <c r="M5" s="91" t="s">
        <v>154</v>
      </c>
      <c r="O5" s="92" t="s">
        <v>189</v>
      </c>
      <c r="P5" s="91" t="s">
        <v>154</v>
      </c>
      <c r="R5" s="92" t="s">
        <v>158</v>
      </c>
      <c r="S5" s="91" t="s">
        <v>154</v>
      </c>
    </row>
    <row r="6" spans="1:19" ht="18.75">
      <c r="A6" s="91" t="s">
        <v>154</v>
      </c>
      <c r="D6" s="91" t="s">
        <v>154</v>
      </c>
      <c r="F6" s="92" t="s">
        <v>159</v>
      </c>
      <c r="G6" s="91" t="s">
        <v>154</v>
      </c>
      <c r="J6" s="91" t="s">
        <v>154</v>
      </c>
      <c r="L6" s="92" t="s">
        <v>187</v>
      </c>
      <c r="M6" s="91" t="s">
        <v>154</v>
      </c>
      <c r="O6" s="92" t="s">
        <v>160</v>
      </c>
      <c r="P6" s="91" t="s">
        <v>154</v>
      </c>
      <c r="S6" s="91" t="s">
        <v>154</v>
      </c>
    </row>
    <row r="7" spans="1:19" ht="18.75">
      <c r="A7" s="91" t="s">
        <v>154</v>
      </c>
      <c r="D7" s="91" t="s">
        <v>154</v>
      </c>
      <c r="F7" s="92" t="s">
        <v>155</v>
      </c>
      <c r="G7" s="91" t="s">
        <v>154</v>
      </c>
      <c r="J7" s="91" t="s">
        <v>154</v>
      </c>
      <c r="L7" s="92" t="s">
        <v>161</v>
      </c>
      <c r="M7" s="91" t="s">
        <v>154</v>
      </c>
      <c r="P7" s="91" t="s">
        <v>154</v>
      </c>
      <c r="S7" s="91" t="s">
        <v>154</v>
      </c>
    </row>
    <row r="8" spans="1:19" ht="18.75">
      <c r="A8" s="91" t="s">
        <v>154</v>
      </c>
      <c r="D8" s="91" t="s">
        <v>154</v>
      </c>
      <c r="G8" s="91" t="s">
        <v>154</v>
      </c>
      <c r="J8" s="91" t="s">
        <v>154</v>
      </c>
      <c r="M8" s="91" t="s">
        <v>154</v>
      </c>
      <c r="P8" s="91" t="s">
        <v>154</v>
      </c>
      <c r="S8" s="91" t="s">
        <v>154</v>
      </c>
    </row>
    <row r="9" spans="1:19" ht="18.75">
      <c r="A9" s="91" t="s">
        <v>154</v>
      </c>
      <c r="D9" s="91" t="s">
        <v>154</v>
      </c>
      <c r="G9" s="91" t="s">
        <v>154</v>
      </c>
      <c r="J9" s="91" t="s">
        <v>154</v>
      </c>
      <c r="M9" s="91" t="s">
        <v>154</v>
      </c>
      <c r="P9" s="91" t="s">
        <v>154</v>
      </c>
      <c r="S9" s="91" t="s">
        <v>154</v>
      </c>
    </row>
    <row r="10" spans="1:19" ht="18.75">
      <c r="A10" s="91" t="s">
        <v>154</v>
      </c>
      <c r="D10" s="91" t="s">
        <v>154</v>
      </c>
      <c r="G10" s="91" t="s">
        <v>154</v>
      </c>
      <c r="J10" s="91" t="s">
        <v>154</v>
      </c>
      <c r="M10" s="91" t="s">
        <v>154</v>
      </c>
      <c r="P10" s="91" t="s">
        <v>154</v>
      </c>
      <c r="S10" s="91" t="s">
        <v>154</v>
      </c>
    </row>
    <row r="11" spans="1:19" ht="18.75">
      <c r="A11" s="91" t="s">
        <v>154</v>
      </c>
      <c r="D11" s="91" t="s">
        <v>154</v>
      </c>
      <c r="G11" s="91" t="s">
        <v>154</v>
      </c>
      <c r="J11" s="91" t="s">
        <v>154</v>
      </c>
      <c r="M11" s="91" t="s">
        <v>154</v>
      </c>
      <c r="P11" s="91" t="s">
        <v>154</v>
      </c>
      <c r="S11" s="91" t="s">
        <v>154</v>
      </c>
    </row>
    <row r="12" spans="1:19" ht="18.75">
      <c r="A12" s="91" t="s">
        <v>154</v>
      </c>
      <c r="D12" s="91" t="s">
        <v>154</v>
      </c>
      <c r="G12" s="91" t="s">
        <v>154</v>
      </c>
      <c r="J12" s="91" t="s">
        <v>154</v>
      </c>
      <c r="M12" s="91" t="s">
        <v>154</v>
      </c>
      <c r="P12" s="91" t="s">
        <v>154</v>
      </c>
      <c r="S12" s="91" t="s">
        <v>154</v>
      </c>
    </row>
    <row r="13" spans="1:19" ht="18.75">
      <c r="A13" s="91" t="s">
        <v>154</v>
      </c>
      <c r="D13" s="91" t="s">
        <v>154</v>
      </c>
      <c r="G13" s="91" t="s">
        <v>154</v>
      </c>
      <c r="J13" s="91" t="s">
        <v>154</v>
      </c>
      <c r="M13" s="91" t="s">
        <v>154</v>
      </c>
      <c r="P13" s="91" t="s">
        <v>154</v>
      </c>
      <c r="S13" s="91" t="s">
        <v>154</v>
      </c>
    </row>
    <row r="14" spans="1:19" ht="18.75">
      <c r="A14" s="91" t="s">
        <v>154</v>
      </c>
      <c r="D14" s="91" t="s">
        <v>154</v>
      </c>
      <c r="G14" s="91" t="s">
        <v>154</v>
      </c>
      <c r="J14" s="91" t="s">
        <v>154</v>
      </c>
      <c r="M14" s="91" t="s">
        <v>154</v>
      </c>
      <c r="P14" s="91" t="s">
        <v>154</v>
      </c>
      <c r="S14" s="91" t="s">
        <v>154</v>
      </c>
    </row>
    <row r="15" spans="1:19" ht="18.75">
      <c r="A15" s="91" t="s">
        <v>154</v>
      </c>
      <c r="D15" s="91" t="s">
        <v>154</v>
      </c>
      <c r="G15" s="91" t="s">
        <v>154</v>
      </c>
      <c r="J15" s="91" t="s">
        <v>154</v>
      </c>
      <c r="M15" s="91" t="s">
        <v>154</v>
      </c>
      <c r="P15" s="91" t="s">
        <v>154</v>
      </c>
      <c r="S15" s="91" t="s">
        <v>154</v>
      </c>
    </row>
    <row r="16" spans="1:19" ht="18.75">
      <c r="A16" s="91" t="s">
        <v>154</v>
      </c>
      <c r="D16" s="91" t="s">
        <v>154</v>
      </c>
      <c r="G16" s="91" t="s">
        <v>154</v>
      </c>
      <c r="J16" s="91" t="s">
        <v>154</v>
      </c>
      <c r="M16" s="91" t="s">
        <v>154</v>
      </c>
      <c r="P16" s="91" t="s">
        <v>154</v>
      </c>
      <c r="S16" s="91" t="s">
        <v>154</v>
      </c>
    </row>
    <row r="17" spans="1:19" ht="18.75">
      <c r="A17" s="91" t="s">
        <v>154</v>
      </c>
      <c r="D17" s="91" t="s">
        <v>154</v>
      </c>
      <c r="G17" s="91" t="s">
        <v>154</v>
      </c>
      <c r="J17" s="91" t="s">
        <v>154</v>
      </c>
      <c r="M17" s="91" t="s">
        <v>154</v>
      </c>
      <c r="P17" s="91" t="s">
        <v>154</v>
      </c>
      <c r="S17" s="91" t="s">
        <v>154</v>
      </c>
    </row>
    <row r="18" spans="1:19" ht="18.75">
      <c r="A18" s="91" t="s">
        <v>154</v>
      </c>
      <c r="D18" s="91" t="s">
        <v>154</v>
      </c>
      <c r="G18" s="91" t="s">
        <v>154</v>
      </c>
      <c r="J18" s="91" t="s">
        <v>154</v>
      </c>
      <c r="M18" s="91" t="s">
        <v>154</v>
      </c>
      <c r="P18" s="91" t="s">
        <v>154</v>
      </c>
      <c r="S18" s="91" t="s">
        <v>154</v>
      </c>
    </row>
    <row r="19" spans="1:19" ht="18.75">
      <c r="A19" s="91" t="s">
        <v>154</v>
      </c>
      <c r="D19" s="91" t="s">
        <v>154</v>
      </c>
      <c r="G19" s="91" t="s">
        <v>154</v>
      </c>
      <c r="J19" s="91" t="s">
        <v>154</v>
      </c>
      <c r="M19" s="91" t="s">
        <v>154</v>
      </c>
      <c r="P19" s="91" t="s">
        <v>154</v>
      </c>
      <c r="S19" s="91" t="s">
        <v>154</v>
      </c>
    </row>
    <row r="20" spans="1:19" ht="18.75">
      <c r="A20" s="91" t="s">
        <v>154</v>
      </c>
      <c r="D20" s="91" t="s">
        <v>154</v>
      </c>
      <c r="G20" s="91" t="s">
        <v>154</v>
      </c>
      <c r="J20" s="91" t="s">
        <v>154</v>
      </c>
      <c r="M20" s="91" t="s">
        <v>154</v>
      </c>
      <c r="P20" s="91" t="s">
        <v>154</v>
      </c>
      <c r="S20" s="91" t="s">
        <v>154</v>
      </c>
    </row>
    <row r="21" spans="1:19" ht="18.75">
      <c r="A21" s="91" t="s">
        <v>154</v>
      </c>
      <c r="D21" s="91" t="s">
        <v>154</v>
      </c>
      <c r="G21" s="91" t="s">
        <v>154</v>
      </c>
      <c r="J21" s="91" t="s">
        <v>154</v>
      </c>
      <c r="M21" s="91" t="s">
        <v>154</v>
      </c>
      <c r="P21" s="91" t="s">
        <v>154</v>
      </c>
      <c r="S21" s="91" t="s">
        <v>154</v>
      </c>
    </row>
    <row r="22" spans="1:19" ht="18.75">
      <c r="A22" s="91" t="s">
        <v>154</v>
      </c>
      <c r="D22" s="91" t="s">
        <v>154</v>
      </c>
      <c r="G22" s="91" t="s">
        <v>154</v>
      </c>
      <c r="J22" s="91" t="s">
        <v>154</v>
      </c>
      <c r="M22" s="91" t="s">
        <v>154</v>
      </c>
      <c r="P22" s="91" t="s">
        <v>154</v>
      </c>
      <c r="S22" s="91" t="s">
        <v>154</v>
      </c>
    </row>
    <row r="23" spans="1:19" ht="18.75">
      <c r="A23" s="91" t="s">
        <v>154</v>
      </c>
      <c r="D23" s="91" t="s">
        <v>154</v>
      </c>
      <c r="G23" s="91" t="s">
        <v>154</v>
      </c>
      <c r="J23" s="91" t="s">
        <v>154</v>
      </c>
      <c r="M23" s="91" t="s">
        <v>154</v>
      </c>
      <c r="P23" s="91" t="s">
        <v>154</v>
      </c>
      <c r="S23" s="91" t="s">
        <v>154</v>
      </c>
    </row>
    <row r="24" spans="1:19" ht="18.75">
      <c r="A24" s="91" t="s">
        <v>154</v>
      </c>
      <c r="D24" s="91" t="s">
        <v>154</v>
      </c>
      <c r="G24" s="91" t="s">
        <v>154</v>
      </c>
      <c r="J24" s="91" t="s">
        <v>154</v>
      </c>
      <c r="M24" s="91" t="s">
        <v>154</v>
      </c>
      <c r="P24" s="91" t="s">
        <v>154</v>
      </c>
      <c r="S24" s="91" t="s">
        <v>154</v>
      </c>
    </row>
    <row r="25" spans="1:19" ht="18.75">
      <c r="A25" s="91" t="s">
        <v>154</v>
      </c>
      <c r="D25" s="91" t="s">
        <v>154</v>
      </c>
      <c r="G25" s="91" t="s">
        <v>154</v>
      </c>
      <c r="J25" s="91" t="s">
        <v>154</v>
      </c>
      <c r="M25" s="91" t="s">
        <v>154</v>
      </c>
      <c r="P25" s="91" t="s">
        <v>154</v>
      </c>
      <c r="S25" s="91" t="s">
        <v>154</v>
      </c>
    </row>
    <row r="26" spans="1:19" ht="18.75">
      <c r="A26" s="91" t="s">
        <v>154</v>
      </c>
      <c r="D26" s="91" t="s">
        <v>154</v>
      </c>
      <c r="G26" s="91" t="s">
        <v>154</v>
      </c>
      <c r="J26" s="91" t="s">
        <v>154</v>
      </c>
      <c r="M26" s="91" t="s">
        <v>154</v>
      </c>
      <c r="P26" s="91" t="s">
        <v>154</v>
      </c>
      <c r="S26" s="91" t="s">
        <v>154</v>
      </c>
    </row>
    <row r="27" spans="1:19" ht="18.75">
      <c r="A27" s="91" t="s">
        <v>154</v>
      </c>
      <c r="D27" s="91" t="s">
        <v>154</v>
      </c>
      <c r="G27" s="91" t="s">
        <v>154</v>
      </c>
      <c r="J27" s="91" t="s">
        <v>154</v>
      </c>
      <c r="M27" s="91" t="s">
        <v>154</v>
      </c>
      <c r="P27" s="91" t="s">
        <v>154</v>
      </c>
      <c r="S27" s="91" t="s">
        <v>154</v>
      </c>
    </row>
    <row r="28" spans="1:19" ht="18.75">
      <c r="A28" s="91" t="s">
        <v>154</v>
      </c>
      <c r="D28" s="91" t="s">
        <v>154</v>
      </c>
      <c r="G28" s="91" t="s">
        <v>154</v>
      </c>
      <c r="J28" s="91" t="s">
        <v>154</v>
      </c>
      <c r="M28" s="91" t="s">
        <v>154</v>
      </c>
      <c r="P28" s="91" t="s">
        <v>154</v>
      </c>
      <c r="S28" s="91" t="s">
        <v>154</v>
      </c>
    </row>
    <row r="29" spans="1:19" ht="18.75">
      <c r="A29" s="91" t="s">
        <v>154</v>
      </c>
      <c r="D29" s="91" t="s">
        <v>154</v>
      </c>
      <c r="G29" s="91" t="s">
        <v>154</v>
      </c>
      <c r="J29" s="91" t="s">
        <v>154</v>
      </c>
      <c r="M29" s="91" t="s">
        <v>154</v>
      </c>
      <c r="P29" s="91" t="s">
        <v>154</v>
      </c>
      <c r="S29" s="91" t="s">
        <v>154</v>
      </c>
    </row>
    <row r="30" spans="1:19" ht="18.75">
      <c r="A30" s="91" t="s">
        <v>154</v>
      </c>
      <c r="D30" s="91" t="s">
        <v>154</v>
      </c>
      <c r="G30" s="91" t="s">
        <v>154</v>
      </c>
      <c r="J30" s="91" t="s">
        <v>154</v>
      </c>
      <c r="M30" s="91" t="s">
        <v>154</v>
      </c>
      <c r="P30" s="91" t="s">
        <v>154</v>
      </c>
      <c r="S30" s="91" t="s">
        <v>154</v>
      </c>
    </row>
    <row r="31" spans="1:19" ht="18.75">
      <c r="A31" s="91" t="s">
        <v>154</v>
      </c>
      <c r="D31" s="91" t="s">
        <v>154</v>
      </c>
      <c r="G31" s="91" t="s">
        <v>154</v>
      </c>
      <c r="J31" s="91" t="s">
        <v>154</v>
      </c>
      <c r="M31" s="91" t="s">
        <v>154</v>
      </c>
      <c r="P31" s="91" t="s">
        <v>154</v>
      </c>
      <c r="S31" s="91" t="s">
        <v>154</v>
      </c>
    </row>
    <row r="32" spans="1:19" ht="18.75">
      <c r="A32" s="91" t="s">
        <v>154</v>
      </c>
      <c r="D32" s="91" t="s">
        <v>154</v>
      </c>
      <c r="G32" s="91" t="s">
        <v>154</v>
      </c>
      <c r="J32" s="91" t="s">
        <v>154</v>
      </c>
      <c r="M32" s="91" t="s">
        <v>154</v>
      </c>
      <c r="P32" s="91" t="s">
        <v>154</v>
      </c>
      <c r="S32" s="91" t="s">
        <v>154</v>
      </c>
    </row>
    <row r="33" spans="1:19" ht="18.75">
      <c r="A33" s="91" t="s">
        <v>154</v>
      </c>
      <c r="D33" s="91" t="s">
        <v>154</v>
      </c>
      <c r="G33" s="91" t="s">
        <v>154</v>
      </c>
      <c r="J33" s="91" t="s">
        <v>154</v>
      </c>
      <c r="M33" s="91" t="s">
        <v>154</v>
      </c>
      <c r="P33" s="91" t="s">
        <v>154</v>
      </c>
      <c r="S33" s="91" t="s">
        <v>154</v>
      </c>
    </row>
    <row r="34" spans="1:19" ht="18.75">
      <c r="A34" s="91" t="s">
        <v>154</v>
      </c>
      <c r="D34" s="91" t="s">
        <v>154</v>
      </c>
      <c r="G34" s="91" t="s">
        <v>154</v>
      </c>
      <c r="J34" s="91" t="s">
        <v>154</v>
      </c>
      <c r="M34" s="91" t="s">
        <v>154</v>
      </c>
      <c r="P34" s="91" t="s">
        <v>154</v>
      </c>
      <c r="S34" s="91" t="s">
        <v>154</v>
      </c>
    </row>
    <row r="35" spans="1:19" ht="18.75">
      <c r="A35" s="91" t="s">
        <v>154</v>
      </c>
      <c r="D35" s="91" t="s">
        <v>154</v>
      </c>
      <c r="G35" s="91" t="s">
        <v>154</v>
      </c>
      <c r="J35" s="91" t="s">
        <v>154</v>
      </c>
      <c r="M35" s="91" t="s">
        <v>154</v>
      </c>
      <c r="P35" s="91" t="s">
        <v>154</v>
      </c>
      <c r="S35" s="91" t="s">
        <v>154</v>
      </c>
    </row>
    <row r="36" spans="1:19" ht="18.75">
      <c r="A36" s="91" t="s">
        <v>154</v>
      </c>
      <c r="D36" s="91" t="s">
        <v>154</v>
      </c>
      <c r="G36" s="91" t="s">
        <v>154</v>
      </c>
      <c r="J36" s="91" t="s">
        <v>154</v>
      </c>
      <c r="M36" s="91" t="s">
        <v>154</v>
      </c>
      <c r="P36" s="91" t="s">
        <v>154</v>
      </c>
      <c r="S36" s="91" t="s">
        <v>154</v>
      </c>
    </row>
    <row r="37" spans="1:19" ht="18.75">
      <c r="A37" s="91" t="s">
        <v>154</v>
      </c>
      <c r="D37" s="91" t="s">
        <v>154</v>
      </c>
      <c r="G37" s="91" t="s">
        <v>154</v>
      </c>
      <c r="J37" s="91" t="s">
        <v>154</v>
      </c>
      <c r="M37" s="91" t="s">
        <v>154</v>
      </c>
      <c r="P37" s="91" t="s">
        <v>154</v>
      </c>
      <c r="S37" s="91" t="s">
        <v>154</v>
      </c>
    </row>
    <row r="38" spans="1:19" ht="18.75">
      <c r="A38" s="91" t="s">
        <v>154</v>
      </c>
      <c r="D38" s="91" t="s">
        <v>154</v>
      </c>
      <c r="G38" s="91" t="s">
        <v>154</v>
      </c>
      <c r="J38" s="91" t="s">
        <v>154</v>
      </c>
      <c r="M38" s="91" t="s">
        <v>154</v>
      </c>
      <c r="P38" s="91" t="s">
        <v>154</v>
      </c>
      <c r="S38" s="91" t="s">
        <v>154</v>
      </c>
    </row>
    <row r="39" spans="1:19" ht="18.75">
      <c r="A39" s="91" t="s">
        <v>154</v>
      </c>
      <c r="D39" s="91" t="s">
        <v>154</v>
      </c>
      <c r="G39" s="91" t="s">
        <v>154</v>
      </c>
      <c r="J39" s="91" t="s">
        <v>154</v>
      </c>
      <c r="M39" s="91" t="s">
        <v>154</v>
      </c>
      <c r="P39" s="91" t="s">
        <v>154</v>
      </c>
      <c r="S39" s="91" t="s">
        <v>154</v>
      </c>
    </row>
    <row r="40" spans="1:19" ht="18.75">
      <c r="A40" s="91" t="s">
        <v>154</v>
      </c>
      <c r="D40" s="91" t="s">
        <v>154</v>
      </c>
      <c r="G40" s="91" t="s">
        <v>154</v>
      </c>
      <c r="J40" s="91" t="s">
        <v>154</v>
      </c>
      <c r="M40" s="91" t="s">
        <v>154</v>
      </c>
      <c r="P40" s="91" t="s">
        <v>154</v>
      </c>
      <c r="S40" s="91" t="s">
        <v>154</v>
      </c>
    </row>
    <row r="41" spans="1:19" ht="18.75">
      <c r="A41" s="91" t="s">
        <v>154</v>
      </c>
      <c r="D41" s="91" t="s">
        <v>154</v>
      </c>
      <c r="G41" s="91" t="s">
        <v>154</v>
      </c>
      <c r="J41" s="91" t="s">
        <v>154</v>
      </c>
      <c r="M41" s="91" t="s">
        <v>154</v>
      </c>
      <c r="P41" s="91" t="s">
        <v>154</v>
      </c>
      <c r="S41" s="91" t="s">
        <v>154</v>
      </c>
    </row>
    <row r="42" spans="1:19" ht="18.75">
      <c r="A42" s="91" t="s">
        <v>154</v>
      </c>
      <c r="D42" s="91" t="s">
        <v>154</v>
      </c>
      <c r="G42" s="91" t="s">
        <v>154</v>
      </c>
      <c r="J42" s="91" t="s">
        <v>154</v>
      </c>
      <c r="M42" s="91" t="s">
        <v>154</v>
      </c>
      <c r="P42" s="91" t="s">
        <v>154</v>
      </c>
      <c r="S42" s="91" t="s">
        <v>154</v>
      </c>
    </row>
    <row r="43" spans="1:19" ht="18.75">
      <c r="A43" s="91" t="s">
        <v>154</v>
      </c>
      <c r="D43" s="91" t="s">
        <v>154</v>
      </c>
      <c r="G43" s="91" t="s">
        <v>154</v>
      </c>
      <c r="J43" s="91" t="s">
        <v>154</v>
      </c>
      <c r="M43" s="91" t="s">
        <v>154</v>
      </c>
      <c r="P43" s="91" t="s">
        <v>154</v>
      </c>
      <c r="S43" s="91" t="s">
        <v>154</v>
      </c>
    </row>
    <row r="44" spans="1:19" ht="18.75">
      <c r="A44" s="91" t="s">
        <v>154</v>
      </c>
      <c r="D44" s="91" t="s">
        <v>154</v>
      </c>
      <c r="G44" s="91" t="s">
        <v>154</v>
      </c>
      <c r="J44" s="91" t="s">
        <v>154</v>
      </c>
      <c r="M44" s="91" t="s">
        <v>154</v>
      </c>
      <c r="P44" s="91" t="s">
        <v>154</v>
      </c>
      <c r="S44" s="91" t="s">
        <v>154</v>
      </c>
    </row>
    <row r="45" spans="1:19" ht="18.75">
      <c r="A45" s="91" t="s">
        <v>154</v>
      </c>
      <c r="D45" s="91" t="s">
        <v>154</v>
      </c>
      <c r="G45" s="91" t="s">
        <v>154</v>
      </c>
      <c r="J45" s="91" t="s">
        <v>154</v>
      </c>
      <c r="M45" s="91" t="s">
        <v>154</v>
      </c>
      <c r="P45" s="91" t="s">
        <v>154</v>
      </c>
      <c r="S45" s="91" t="s">
        <v>154</v>
      </c>
    </row>
    <row r="46" spans="1:19" ht="18.75">
      <c r="A46" s="91" t="s">
        <v>154</v>
      </c>
      <c r="D46" s="91" t="s">
        <v>154</v>
      </c>
      <c r="G46" s="91" t="s">
        <v>154</v>
      </c>
      <c r="J46" s="91" t="s">
        <v>154</v>
      </c>
      <c r="M46" s="91" t="s">
        <v>154</v>
      </c>
      <c r="P46" s="91" t="s">
        <v>154</v>
      </c>
      <c r="S46" s="91" t="s">
        <v>154</v>
      </c>
    </row>
    <row r="47" spans="1:19" ht="18.75">
      <c r="A47" s="91" t="s">
        <v>154</v>
      </c>
      <c r="D47" s="91" t="s">
        <v>154</v>
      </c>
      <c r="G47" s="91" t="s">
        <v>154</v>
      </c>
      <c r="J47" s="91" t="s">
        <v>154</v>
      </c>
      <c r="M47" s="91" t="s">
        <v>154</v>
      </c>
      <c r="P47" s="91" t="s">
        <v>154</v>
      </c>
      <c r="S47" s="91" t="s">
        <v>154</v>
      </c>
    </row>
    <row r="48" spans="1:19" ht="18.75">
      <c r="A48" s="91" t="s">
        <v>154</v>
      </c>
      <c r="D48" s="91" t="s">
        <v>154</v>
      </c>
      <c r="G48" s="91" t="s">
        <v>154</v>
      </c>
      <c r="J48" s="91" t="s">
        <v>154</v>
      </c>
      <c r="M48" s="91" t="s">
        <v>154</v>
      </c>
      <c r="P48" s="91" t="s">
        <v>154</v>
      </c>
      <c r="S48" s="91" t="s">
        <v>154</v>
      </c>
    </row>
    <row r="49" spans="1:19" ht="18.75">
      <c r="A49" s="91" t="s">
        <v>154</v>
      </c>
      <c r="D49" s="91" t="s">
        <v>154</v>
      </c>
      <c r="G49" s="91" t="s">
        <v>154</v>
      </c>
      <c r="J49" s="91" t="s">
        <v>154</v>
      </c>
      <c r="M49" s="91" t="s">
        <v>154</v>
      </c>
      <c r="P49" s="91" t="s">
        <v>154</v>
      </c>
      <c r="S49" s="91" t="s">
        <v>154</v>
      </c>
    </row>
    <row r="50" spans="1:19" ht="18.75">
      <c r="A50" s="91" t="s">
        <v>154</v>
      </c>
      <c r="D50" s="91" t="s">
        <v>154</v>
      </c>
      <c r="G50" s="91" t="s">
        <v>154</v>
      </c>
      <c r="J50" s="91" t="s">
        <v>154</v>
      </c>
      <c r="M50" s="91" t="s">
        <v>154</v>
      </c>
      <c r="P50" s="91" t="s">
        <v>154</v>
      </c>
      <c r="S50" s="91" t="s">
        <v>154</v>
      </c>
    </row>
    <row r="51" spans="1:19" ht="18.75">
      <c r="A51" s="91" t="s">
        <v>154</v>
      </c>
      <c r="D51" s="91" t="s">
        <v>154</v>
      </c>
      <c r="G51" s="91" t="s">
        <v>154</v>
      </c>
      <c r="J51" s="91" t="s">
        <v>154</v>
      </c>
      <c r="M51" s="91" t="s">
        <v>154</v>
      </c>
      <c r="P51" s="91" t="s">
        <v>154</v>
      </c>
      <c r="S51" s="91" t="s">
        <v>154</v>
      </c>
    </row>
    <row r="52" spans="1:19" ht="18.75">
      <c r="A52" s="91" t="s">
        <v>154</v>
      </c>
      <c r="D52" s="91" t="s">
        <v>154</v>
      </c>
      <c r="G52" s="91" t="s">
        <v>154</v>
      </c>
      <c r="J52" s="91" t="s">
        <v>154</v>
      </c>
      <c r="M52" s="91" t="s">
        <v>154</v>
      </c>
      <c r="P52" s="91" t="s">
        <v>154</v>
      </c>
      <c r="S52" s="91" t="s">
        <v>154</v>
      </c>
    </row>
    <row r="53" spans="1:19" ht="18.75">
      <c r="A53" s="91" t="s">
        <v>154</v>
      </c>
      <c r="D53" s="91" t="s">
        <v>154</v>
      </c>
      <c r="G53" s="91" t="s">
        <v>154</v>
      </c>
      <c r="J53" s="91" t="s">
        <v>154</v>
      </c>
      <c r="M53" s="91" t="s">
        <v>154</v>
      </c>
      <c r="P53" s="91" t="s">
        <v>154</v>
      </c>
      <c r="S53" s="91" t="s">
        <v>154</v>
      </c>
    </row>
    <row r="54" spans="1:19" ht="18.75">
      <c r="A54" s="91" t="s">
        <v>154</v>
      </c>
      <c r="D54" s="91" t="s">
        <v>154</v>
      </c>
      <c r="G54" s="91" t="s">
        <v>154</v>
      </c>
      <c r="J54" s="91" t="s">
        <v>154</v>
      </c>
      <c r="M54" s="91" t="s">
        <v>154</v>
      </c>
      <c r="P54" s="91" t="s">
        <v>154</v>
      </c>
      <c r="S54" s="91" t="s">
        <v>154</v>
      </c>
    </row>
    <row r="55" spans="1:19" ht="18.75">
      <c r="A55" s="91" t="s">
        <v>154</v>
      </c>
      <c r="D55" s="91" t="s">
        <v>154</v>
      </c>
      <c r="G55" s="91" t="s">
        <v>154</v>
      </c>
      <c r="J55" s="91" t="s">
        <v>154</v>
      </c>
      <c r="M55" s="91" t="s">
        <v>154</v>
      </c>
      <c r="P55" s="91" t="s">
        <v>154</v>
      </c>
      <c r="S55" s="91" t="s">
        <v>154</v>
      </c>
    </row>
    <row r="56" spans="1:19" ht="18.75">
      <c r="A56" s="91" t="s">
        <v>154</v>
      </c>
      <c r="D56" s="91" t="s">
        <v>154</v>
      </c>
      <c r="G56" s="91" t="s">
        <v>154</v>
      </c>
      <c r="J56" s="91" t="s">
        <v>154</v>
      </c>
      <c r="M56" s="91" t="s">
        <v>154</v>
      </c>
      <c r="P56" s="91" t="s">
        <v>154</v>
      </c>
      <c r="S56" s="91" t="s">
        <v>154</v>
      </c>
    </row>
    <row r="57" spans="1:19" ht="18.75">
      <c r="A57" s="91" t="s">
        <v>154</v>
      </c>
      <c r="D57" s="91" t="s">
        <v>154</v>
      </c>
      <c r="G57" s="91" t="s">
        <v>154</v>
      </c>
      <c r="J57" s="91" t="s">
        <v>154</v>
      </c>
      <c r="M57" s="91" t="s">
        <v>154</v>
      </c>
      <c r="P57" s="91" t="s">
        <v>154</v>
      </c>
      <c r="S57" s="91" t="s">
        <v>154</v>
      </c>
    </row>
    <row r="58" spans="1:19" ht="18.75">
      <c r="A58" s="91" t="s">
        <v>154</v>
      </c>
      <c r="D58" s="91" t="s">
        <v>154</v>
      </c>
      <c r="G58" s="91" t="s">
        <v>154</v>
      </c>
      <c r="J58" s="91" t="s">
        <v>154</v>
      </c>
      <c r="M58" s="91" t="s">
        <v>154</v>
      </c>
      <c r="P58" s="91" t="s">
        <v>154</v>
      </c>
      <c r="S58" s="91" t="s">
        <v>154</v>
      </c>
    </row>
    <row r="59" spans="1:19" ht="18.75">
      <c r="A59" s="91" t="s">
        <v>154</v>
      </c>
      <c r="D59" s="91" t="s">
        <v>154</v>
      </c>
      <c r="G59" s="91" t="s">
        <v>154</v>
      </c>
      <c r="J59" s="91" t="s">
        <v>154</v>
      </c>
      <c r="M59" s="91" t="s">
        <v>154</v>
      </c>
      <c r="P59" s="91" t="s">
        <v>154</v>
      </c>
      <c r="S59" s="91" t="s">
        <v>154</v>
      </c>
    </row>
    <row r="60" spans="1:19" ht="18.75">
      <c r="A60" s="91" t="s">
        <v>154</v>
      </c>
      <c r="D60" s="91" t="s">
        <v>154</v>
      </c>
      <c r="G60" s="91" t="s">
        <v>154</v>
      </c>
      <c r="J60" s="91" t="s">
        <v>154</v>
      </c>
      <c r="M60" s="91" t="s">
        <v>154</v>
      </c>
      <c r="P60" s="91" t="s">
        <v>154</v>
      </c>
      <c r="S60" s="91" t="s">
        <v>154</v>
      </c>
    </row>
    <row r="61" spans="1:19" ht="18.75">
      <c r="A61" s="91" t="s">
        <v>154</v>
      </c>
      <c r="D61" s="91" t="s">
        <v>154</v>
      </c>
      <c r="G61" s="91" t="s">
        <v>154</v>
      </c>
      <c r="J61" s="91" t="s">
        <v>154</v>
      </c>
      <c r="M61" s="91" t="s">
        <v>154</v>
      </c>
      <c r="P61" s="91" t="s">
        <v>154</v>
      </c>
      <c r="S61" s="91" t="s">
        <v>154</v>
      </c>
    </row>
    <row r="62" spans="1:19" ht="18.75">
      <c r="A62" s="91" t="s">
        <v>154</v>
      </c>
      <c r="D62" s="91" t="s">
        <v>154</v>
      </c>
      <c r="G62" s="91" t="s">
        <v>154</v>
      </c>
      <c r="J62" s="91" t="s">
        <v>154</v>
      </c>
      <c r="M62" s="91" t="s">
        <v>154</v>
      </c>
      <c r="P62" s="91" t="s">
        <v>154</v>
      </c>
      <c r="S62" s="91" t="s">
        <v>154</v>
      </c>
    </row>
    <row r="63" spans="1:19" ht="18.75">
      <c r="A63" s="91" t="s">
        <v>154</v>
      </c>
      <c r="D63" s="91" t="s">
        <v>154</v>
      </c>
      <c r="G63" s="91" t="s">
        <v>154</v>
      </c>
      <c r="J63" s="91" t="s">
        <v>154</v>
      </c>
      <c r="M63" s="91" t="s">
        <v>154</v>
      </c>
      <c r="P63" s="91" t="s">
        <v>154</v>
      </c>
      <c r="S63" s="91" t="s">
        <v>154</v>
      </c>
    </row>
    <row r="64" spans="1:19" ht="18.75">
      <c r="A64" s="91" t="s">
        <v>154</v>
      </c>
      <c r="D64" s="91" t="s">
        <v>154</v>
      </c>
      <c r="G64" s="91" t="s">
        <v>154</v>
      </c>
      <c r="J64" s="91" t="s">
        <v>154</v>
      </c>
      <c r="M64" s="91" t="s">
        <v>154</v>
      </c>
      <c r="P64" s="91" t="s">
        <v>154</v>
      </c>
      <c r="S64" s="91" t="s">
        <v>154</v>
      </c>
    </row>
    <row r="65" spans="1:19" ht="18.75">
      <c r="A65" s="91" t="s">
        <v>154</v>
      </c>
      <c r="D65" s="91" t="s">
        <v>154</v>
      </c>
      <c r="G65" s="91" t="s">
        <v>154</v>
      </c>
      <c r="J65" s="91" t="s">
        <v>154</v>
      </c>
      <c r="M65" s="91" t="s">
        <v>154</v>
      </c>
      <c r="P65" s="91" t="s">
        <v>154</v>
      </c>
      <c r="S65" s="91" t="s">
        <v>154</v>
      </c>
    </row>
    <row r="66" spans="1:19" ht="18.75">
      <c r="A66" s="91" t="s">
        <v>154</v>
      </c>
      <c r="D66" s="91" t="s">
        <v>154</v>
      </c>
      <c r="G66" s="91" t="s">
        <v>154</v>
      </c>
      <c r="J66" s="91" t="s">
        <v>154</v>
      </c>
      <c r="M66" s="91" t="s">
        <v>154</v>
      </c>
      <c r="P66" s="91" t="s">
        <v>154</v>
      </c>
      <c r="S66" s="91" t="s">
        <v>154</v>
      </c>
    </row>
    <row r="67" spans="1:19" ht="18.75">
      <c r="A67" s="91" t="s">
        <v>154</v>
      </c>
      <c r="D67" s="91" t="s">
        <v>154</v>
      </c>
      <c r="G67" s="91" t="s">
        <v>154</v>
      </c>
      <c r="J67" s="91" t="s">
        <v>154</v>
      </c>
      <c r="M67" s="91" t="s">
        <v>154</v>
      </c>
      <c r="P67" s="91" t="s">
        <v>154</v>
      </c>
      <c r="S67" s="91" t="s">
        <v>154</v>
      </c>
    </row>
    <row r="68" spans="1:19" ht="18.75">
      <c r="A68" s="91" t="s">
        <v>154</v>
      </c>
      <c r="D68" s="91" t="s">
        <v>154</v>
      </c>
      <c r="G68" s="91" t="s">
        <v>154</v>
      </c>
      <c r="J68" s="91" t="s">
        <v>154</v>
      </c>
      <c r="M68" s="91" t="s">
        <v>154</v>
      </c>
      <c r="P68" s="91" t="s">
        <v>154</v>
      </c>
      <c r="S68" s="91" t="s">
        <v>154</v>
      </c>
    </row>
    <row r="69" spans="1:19" ht="18.75">
      <c r="A69" s="91" t="s">
        <v>154</v>
      </c>
      <c r="D69" s="91" t="s">
        <v>154</v>
      </c>
      <c r="G69" s="91" t="s">
        <v>154</v>
      </c>
      <c r="J69" s="91" t="s">
        <v>154</v>
      </c>
      <c r="M69" s="91" t="s">
        <v>154</v>
      </c>
      <c r="P69" s="91" t="s">
        <v>154</v>
      </c>
      <c r="S69" s="91" t="s">
        <v>154</v>
      </c>
    </row>
    <row r="70" spans="1:19" ht="18.75">
      <c r="A70" s="91" t="s">
        <v>154</v>
      </c>
      <c r="D70" s="91" t="s">
        <v>154</v>
      </c>
      <c r="G70" s="91" t="s">
        <v>154</v>
      </c>
      <c r="J70" s="91" t="s">
        <v>154</v>
      </c>
      <c r="M70" s="91" t="s">
        <v>154</v>
      </c>
      <c r="P70" s="91" t="s">
        <v>154</v>
      </c>
      <c r="S70" s="91" t="s">
        <v>154</v>
      </c>
    </row>
    <row r="71" spans="1:19" ht="18.75">
      <c r="A71" s="91" t="s">
        <v>154</v>
      </c>
      <c r="D71" s="91" t="s">
        <v>154</v>
      </c>
      <c r="G71" s="91" t="s">
        <v>154</v>
      </c>
      <c r="J71" s="91" t="s">
        <v>154</v>
      </c>
      <c r="M71" s="91" t="s">
        <v>154</v>
      </c>
      <c r="P71" s="91" t="s">
        <v>154</v>
      </c>
      <c r="S71" s="91" t="s">
        <v>154</v>
      </c>
    </row>
    <row r="72" spans="1:19" ht="18.75">
      <c r="A72" s="91" t="s">
        <v>154</v>
      </c>
      <c r="D72" s="91" t="s">
        <v>154</v>
      </c>
      <c r="G72" s="91" t="s">
        <v>154</v>
      </c>
      <c r="J72" s="91" t="s">
        <v>154</v>
      </c>
      <c r="M72" s="91" t="s">
        <v>154</v>
      </c>
      <c r="P72" s="91" t="s">
        <v>154</v>
      </c>
      <c r="S72" s="91" t="s">
        <v>154</v>
      </c>
    </row>
    <row r="73" spans="1:19" ht="18.75">
      <c r="A73" s="91" t="s">
        <v>154</v>
      </c>
      <c r="D73" s="91" t="s">
        <v>154</v>
      </c>
      <c r="G73" s="91" t="s">
        <v>154</v>
      </c>
      <c r="J73" s="91" t="s">
        <v>154</v>
      </c>
      <c r="M73" s="91" t="s">
        <v>154</v>
      </c>
      <c r="P73" s="91" t="s">
        <v>154</v>
      </c>
      <c r="S73" s="91" t="s">
        <v>154</v>
      </c>
    </row>
    <row r="74" spans="1:19" ht="18.75">
      <c r="A74" s="91" t="s">
        <v>154</v>
      </c>
      <c r="D74" s="91" t="s">
        <v>154</v>
      </c>
      <c r="G74" s="91" t="s">
        <v>154</v>
      </c>
      <c r="J74" s="91" t="s">
        <v>154</v>
      </c>
      <c r="M74" s="91" t="s">
        <v>154</v>
      </c>
      <c r="P74" s="91" t="s">
        <v>154</v>
      </c>
      <c r="S74" s="91" t="s">
        <v>154</v>
      </c>
    </row>
    <row r="75" spans="1:19" ht="18.75">
      <c r="A75" s="91" t="s">
        <v>154</v>
      </c>
      <c r="D75" s="91" t="s">
        <v>154</v>
      </c>
      <c r="G75" s="91" t="s">
        <v>154</v>
      </c>
      <c r="J75" s="91" t="s">
        <v>154</v>
      </c>
      <c r="M75" s="91" t="s">
        <v>154</v>
      </c>
      <c r="P75" s="91" t="s">
        <v>154</v>
      </c>
      <c r="S75" s="91" t="s">
        <v>154</v>
      </c>
    </row>
    <row r="76" spans="1:19" ht="18.75">
      <c r="A76" s="91" t="s">
        <v>154</v>
      </c>
      <c r="D76" s="91" t="s">
        <v>154</v>
      </c>
      <c r="G76" s="91" t="s">
        <v>154</v>
      </c>
      <c r="J76" s="91" t="s">
        <v>154</v>
      </c>
      <c r="M76" s="91" t="s">
        <v>154</v>
      </c>
      <c r="P76" s="91" t="s">
        <v>154</v>
      </c>
      <c r="S76" s="91" t="s">
        <v>154</v>
      </c>
    </row>
    <row r="77" spans="1:19" ht="18.75">
      <c r="A77" s="91" t="s">
        <v>154</v>
      </c>
      <c r="D77" s="91" t="s">
        <v>154</v>
      </c>
      <c r="G77" s="91" t="s">
        <v>154</v>
      </c>
      <c r="J77" s="91" t="s">
        <v>154</v>
      </c>
      <c r="M77" s="91" t="s">
        <v>154</v>
      </c>
      <c r="P77" s="91" t="s">
        <v>154</v>
      </c>
      <c r="S77" s="91" t="s">
        <v>154</v>
      </c>
    </row>
    <row r="78" spans="1:19" ht="18.75">
      <c r="A78" s="91" t="s">
        <v>154</v>
      </c>
      <c r="D78" s="91" t="s">
        <v>154</v>
      </c>
      <c r="G78" s="91" t="s">
        <v>154</v>
      </c>
      <c r="J78" s="91" t="s">
        <v>154</v>
      </c>
      <c r="M78" s="91" t="s">
        <v>154</v>
      </c>
      <c r="P78" s="91" t="s">
        <v>154</v>
      </c>
      <c r="S78" s="91" t="s">
        <v>154</v>
      </c>
    </row>
    <row r="79" spans="1:19" ht="18.75">
      <c r="A79" s="91" t="s">
        <v>154</v>
      </c>
      <c r="D79" s="91" t="s">
        <v>154</v>
      </c>
      <c r="G79" s="91" t="s">
        <v>154</v>
      </c>
      <c r="J79" s="91" t="s">
        <v>154</v>
      </c>
      <c r="M79" s="91" t="s">
        <v>154</v>
      </c>
      <c r="P79" s="91" t="s">
        <v>154</v>
      </c>
      <c r="S79" s="91" t="s">
        <v>154</v>
      </c>
    </row>
    <row r="80" spans="1:19" ht="18.75">
      <c r="A80" s="91" t="s">
        <v>154</v>
      </c>
      <c r="D80" s="91" t="s">
        <v>154</v>
      </c>
      <c r="G80" s="91" t="s">
        <v>154</v>
      </c>
      <c r="J80" s="91" t="s">
        <v>154</v>
      </c>
      <c r="M80" s="91" t="s">
        <v>154</v>
      </c>
      <c r="P80" s="91" t="s">
        <v>154</v>
      </c>
      <c r="S80" s="91" t="s">
        <v>154</v>
      </c>
    </row>
    <row r="81" spans="1:19" ht="18.75">
      <c r="A81" s="91" t="s">
        <v>154</v>
      </c>
      <c r="D81" s="91" t="s">
        <v>154</v>
      </c>
      <c r="G81" s="91" t="s">
        <v>154</v>
      </c>
      <c r="J81" s="91" t="s">
        <v>154</v>
      </c>
      <c r="M81" s="91" t="s">
        <v>154</v>
      </c>
      <c r="P81" s="91" t="s">
        <v>154</v>
      </c>
      <c r="S81" s="91" t="s">
        <v>154</v>
      </c>
    </row>
    <row r="82" spans="1:19" ht="18.75">
      <c r="A82" s="91" t="s">
        <v>154</v>
      </c>
      <c r="D82" s="91" t="s">
        <v>154</v>
      </c>
      <c r="G82" s="91" t="s">
        <v>154</v>
      </c>
      <c r="J82" s="91" t="s">
        <v>154</v>
      </c>
      <c r="M82" s="91" t="s">
        <v>154</v>
      </c>
      <c r="P82" s="91" t="s">
        <v>154</v>
      </c>
      <c r="S82" s="91" t="s">
        <v>154</v>
      </c>
    </row>
    <row r="83" spans="1:19" ht="18.75">
      <c r="A83" s="91" t="s">
        <v>154</v>
      </c>
      <c r="D83" s="91" t="s">
        <v>154</v>
      </c>
      <c r="G83" s="91" t="s">
        <v>154</v>
      </c>
      <c r="J83" s="91" t="s">
        <v>154</v>
      </c>
      <c r="M83" s="91" t="s">
        <v>154</v>
      </c>
      <c r="P83" s="91" t="s">
        <v>154</v>
      </c>
      <c r="S83" s="91" t="s">
        <v>154</v>
      </c>
    </row>
    <row r="84" spans="1:19" ht="18.75">
      <c r="A84" s="91" t="s">
        <v>154</v>
      </c>
      <c r="D84" s="91" t="s">
        <v>154</v>
      </c>
      <c r="G84" s="91" t="s">
        <v>154</v>
      </c>
      <c r="J84" s="91" t="s">
        <v>154</v>
      </c>
      <c r="M84" s="91" t="s">
        <v>154</v>
      </c>
      <c r="P84" s="91" t="s">
        <v>154</v>
      </c>
      <c r="S84" s="91" t="s">
        <v>154</v>
      </c>
    </row>
    <row r="85" spans="1:19" ht="18.75">
      <c r="A85" s="91" t="s">
        <v>154</v>
      </c>
      <c r="D85" s="91" t="s">
        <v>154</v>
      </c>
      <c r="G85" s="91" t="s">
        <v>154</v>
      </c>
      <c r="J85" s="91" t="s">
        <v>154</v>
      </c>
      <c r="M85" s="91" t="s">
        <v>154</v>
      </c>
      <c r="P85" s="91" t="s">
        <v>154</v>
      </c>
      <c r="S85" s="91" t="s">
        <v>154</v>
      </c>
    </row>
    <row r="86" spans="1:19" ht="18.75">
      <c r="A86" s="91" t="s">
        <v>154</v>
      </c>
      <c r="D86" s="91" t="s">
        <v>154</v>
      </c>
      <c r="G86" s="91" t="s">
        <v>154</v>
      </c>
      <c r="J86" s="91" t="s">
        <v>154</v>
      </c>
      <c r="M86" s="91" t="s">
        <v>154</v>
      </c>
      <c r="P86" s="91" t="s">
        <v>154</v>
      </c>
      <c r="S86" s="91" t="s">
        <v>154</v>
      </c>
    </row>
    <row r="87" spans="1:19" ht="18.75">
      <c r="A87" s="91" t="s">
        <v>154</v>
      </c>
      <c r="D87" s="91" t="s">
        <v>154</v>
      </c>
      <c r="G87" s="91" t="s">
        <v>154</v>
      </c>
      <c r="J87" s="91" t="s">
        <v>154</v>
      </c>
      <c r="M87" s="91" t="s">
        <v>154</v>
      </c>
      <c r="P87" s="91" t="s">
        <v>154</v>
      </c>
      <c r="S87" s="91" t="s">
        <v>154</v>
      </c>
    </row>
    <row r="88" spans="1:19" ht="18.75">
      <c r="A88" s="91" t="s">
        <v>154</v>
      </c>
      <c r="D88" s="91" t="s">
        <v>154</v>
      </c>
      <c r="G88" s="91" t="s">
        <v>154</v>
      </c>
      <c r="J88" s="91" t="s">
        <v>154</v>
      </c>
      <c r="M88" s="91" t="s">
        <v>154</v>
      </c>
      <c r="P88" s="91" t="s">
        <v>154</v>
      </c>
      <c r="S88" s="91" t="s">
        <v>154</v>
      </c>
    </row>
    <row r="89" spans="1:19" ht="18.75">
      <c r="A89" s="91" t="s">
        <v>154</v>
      </c>
      <c r="D89" s="91" t="s">
        <v>154</v>
      </c>
      <c r="G89" s="91" t="s">
        <v>154</v>
      </c>
      <c r="J89" s="91" t="s">
        <v>154</v>
      </c>
      <c r="M89" s="91" t="s">
        <v>154</v>
      </c>
      <c r="P89" s="91" t="s">
        <v>154</v>
      </c>
      <c r="S89" s="91" t="s">
        <v>154</v>
      </c>
    </row>
    <row r="90" spans="1:19" ht="18.75">
      <c r="A90" s="91" t="s">
        <v>154</v>
      </c>
      <c r="D90" s="91" t="s">
        <v>154</v>
      </c>
      <c r="G90" s="91" t="s">
        <v>154</v>
      </c>
      <c r="J90" s="91" t="s">
        <v>154</v>
      </c>
      <c r="M90" s="91" t="s">
        <v>154</v>
      </c>
      <c r="P90" s="91" t="s">
        <v>154</v>
      </c>
      <c r="S90" s="91" t="s">
        <v>154</v>
      </c>
    </row>
    <row r="91" spans="1:19" ht="18.75">
      <c r="A91" s="91" t="s">
        <v>154</v>
      </c>
      <c r="D91" s="91" t="s">
        <v>154</v>
      </c>
      <c r="G91" s="91" t="s">
        <v>154</v>
      </c>
      <c r="J91" s="91" t="s">
        <v>154</v>
      </c>
      <c r="M91" s="91" t="s">
        <v>154</v>
      </c>
      <c r="P91" s="91" t="s">
        <v>154</v>
      </c>
      <c r="S91" s="91" t="s">
        <v>154</v>
      </c>
    </row>
    <row r="92" spans="1:19" ht="18.75">
      <c r="A92" s="91" t="s">
        <v>154</v>
      </c>
      <c r="D92" s="91" t="s">
        <v>154</v>
      </c>
      <c r="G92" s="91" t="s">
        <v>154</v>
      </c>
      <c r="J92" s="91" t="s">
        <v>154</v>
      </c>
      <c r="M92" s="91" t="s">
        <v>154</v>
      </c>
      <c r="P92" s="91" t="s">
        <v>154</v>
      </c>
      <c r="S92" s="91" t="s">
        <v>154</v>
      </c>
    </row>
    <row r="93" spans="1:19" ht="18.75">
      <c r="A93" s="91" t="s">
        <v>154</v>
      </c>
      <c r="D93" s="91" t="s">
        <v>154</v>
      </c>
      <c r="G93" s="91" t="s">
        <v>154</v>
      </c>
      <c r="J93" s="91" t="s">
        <v>154</v>
      </c>
      <c r="M93" s="91" t="s">
        <v>154</v>
      </c>
      <c r="P93" s="91" t="s">
        <v>154</v>
      </c>
      <c r="S93" s="91" t="s">
        <v>154</v>
      </c>
    </row>
    <row r="94" spans="1:19" ht="18.75">
      <c r="A94" s="91" t="s">
        <v>154</v>
      </c>
      <c r="D94" s="91" t="s">
        <v>154</v>
      </c>
      <c r="G94" s="91" t="s">
        <v>154</v>
      </c>
      <c r="J94" s="91" t="s">
        <v>154</v>
      </c>
      <c r="M94" s="91" t="s">
        <v>154</v>
      </c>
      <c r="P94" s="91" t="s">
        <v>154</v>
      </c>
      <c r="S94" s="91" t="s">
        <v>154</v>
      </c>
    </row>
    <row r="95" spans="1:19" ht="18.75">
      <c r="A95" s="91" t="s">
        <v>154</v>
      </c>
      <c r="D95" s="91" t="s">
        <v>154</v>
      </c>
      <c r="G95" s="91" t="s">
        <v>154</v>
      </c>
      <c r="J95" s="91" t="s">
        <v>154</v>
      </c>
      <c r="M95" s="91" t="s">
        <v>154</v>
      </c>
      <c r="P95" s="91" t="s">
        <v>154</v>
      </c>
      <c r="S95" s="91" t="s">
        <v>154</v>
      </c>
    </row>
    <row r="96" spans="1:19" ht="18.75">
      <c r="A96" s="91" t="s">
        <v>154</v>
      </c>
      <c r="D96" s="91" t="s">
        <v>154</v>
      </c>
      <c r="G96" s="91" t="s">
        <v>154</v>
      </c>
      <c r="J96" s="91" t="s">
        <v>154</v>
      </c>
      <c r="M96" s="91" t="s">
        <v>154</v>
      </c>
      <c r="P96" s="91" t="s">
        <v>154</v>
      </c>
      <c r="S96" s="91" t="s">
        <v>154</v>
      </c>
    </row>
    <row r="97" spans="1:19" ht="18.75">
      <c r="A97" s="91" t="s">
        <v>154</v>
      </c>
      <c r="D97" s="91" t="s">
        <v>154</v>
      </c>
      <c r="G97" s="91" t="s">
        <v>154</v>
      </c>
      <c r="J97" s="91" t="s">
        <v>154</v>
      </c>
      <c r="M97" s="91" t="s">
        <v>154</v>
      </c>
      <c r="P97" s="91" t="s">
        <v>154</v>
      </c>
      <c r="S97" s="91" t="s">
        <v>154</v>
      </c>
    </row>
    <row r="98" spans="1:19" ht="18.75">
      <c r="A98" s="91" t="s">
        <v>154</v>
      </c>
      <c r="D98" s="91" t="s">
        <v>154</v>
      </c>
      <c r="G98" s="91" t="s">
        <v>154</v>
      </c>
      <c r="J98" s="91" t="s">
        <v>154</v>
      </c>
      <c r="M98" s="91" t="s">
        <v>154</v>
      </c>
      <c r="P98" s="91" t="s">
        <v>154</v>
      </c>
      <c r="S98" s="91" t="s">
        <v>154</v>
      </c>
    </row>
    <row r="99" spans="1:19" ht="18.75">
      <c r="A99" s="91" t="s">
        <v>154</v>
      </c>
      <c r="D99" s="91" t="s">
        <v>154</v>
      </c>
      <c r="G99" s="91" t="s">
        <v>154</v>
      </c>
      <c r="J99" s="91" t="s">
        <v>154</v>
      </c>
      <c r="M99" s="91" t="s">
        <v>154</v>
      </c>
      <c r="P99" s="91" t="s">
        <v>154</v>
      </c>
      <c r="S99" s="91" t="s">
        <v>154</v>
      </c>
    </row>
    <row r="100" spans="1:19" ht="18.75">
      <c r="A100" s="91" t="s">
        <v>154</v>
      </c>
      <c r="D100" s="91" t="s">
        <v>154</v>
      </c>
      <c r="G100" s="91" t="s">
        <v>154</v>
      </c>
      <c r="J100" s="91" t="s">
        <v>154</v>
      </c>
      <c r="M100" s="91" t="s">
        <v>154</v>
      </c>
      <c r="P100" s="91" t="s">
        <v>154</v>
      </c>
      <c r="S100" s="91" t="s">
        <v>154</v>
      </c>
    </row>
  </sheetData>
  <sheetProtection algorithmName="SHA-512" hashValue="wRSSl8gWItZyQCzcpD5NgeIhA9VFEe8kk5hYE6lTwG+228LvOliL2xBlyI++czzOcVGc41SHiNtAE8O1hDremA==" saltValue="prnHUQbItYlZ2/bU/eh7/w==" spinCount="100000" sheet="1" objects="1" scenarios="1"/>
  <mergeCells count="6">
    <mergeCell ref="N1:O1"/>
    <mergeCell ref="Q1:R1"/>
    <mergeCell ref="B1:C1"/>
    <mergeCell ref="E1:F1"/>
    <mergeCell ref="H1:I1"/>
    <mergeCell ref="K1:L1"/>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40F44"/>
  </sheetPr>
  <dimension ref="B1:F26"/>
  <sheetViews>
    <sheetView showGridLines="0" workbookViewId="0">
      <selection activeCell="C2" sqref="C2"/>
    </sheetView>
  </sheetViews>
  <sheetFormatPr defaultRowHeight="15"/>
  <cols>
    <col min="5" max="5" width="7" customWidth="1"/>
  </cols>
  <sheetData>
    <row r="1" spans="2:2" ht="15.75">
      <c r="B1" s="47" t="s">
        <v>95</v>
      </c>
    </row>
    <row r="2" spans="2:2" ht="15.75">
      <c r="B2" s="47"/>
    </row>
    <row r="3" spans="2:2" ht="15.75">
      <c r="B3" s="47"/>
    </row>
    <row r="4" spans="2:2">
      <c r="B4" s="44" t="s">
        <v>58</v>
      </c>
    </row>
    <row r="5" spans="2:2">
      <c r="B5" s="43" t="s">
        <v>60</v>
      </c>
    </row>
    <row r="6" spans="2:2">
      <c r="B6" t="s">
        <v>96</v>
      </c>
    </row>
    <row r="7" spans="2:2">
      <c r="B7" s="43" t="s">
        <v>61</v>
      </c>
    </row>
    <row r="8" spans="2:2">
      <c r="B8" t="s">
        <v>97</v>
      </c>
    </row>
    <row r="9" spans="2:2">
      <c r="B9" s="43" t="s">
        <v>63</v>
      </c>
    </row>
    <row r="10" spans="2:2">
      <c r="B10" t="s">
        <v>98</v>
      </c>
    </row>
    <row r="11" spans="2:2">
      <c r="B11" s="43" t="s">
        <v>66</v>
      </c>
    </row>
    <row r="12" spans="2:2">
      <c r="B12" t="s">
        <v>62</v>
      </c>
    </row>
    <row r="13" spans="2:2">
      <c r="B13" s="43" t="s">
        <v>68</v>
      </c>
    </row>
    <row r="14" spans="2:2">
      <c r="B14" s="45" t="s">
        <v>71</v>
      </c>
    </row>
    <row r="15" spans="2:2">
      <c r="B15" s="45" t="s">
        <v>108</v>
      </c>
    </row>
    <row r="16" spans="2:2">
      <c r="B16" s="43"/>
    </row>
    <row r="17" spans="2:6">
      <c r="B17" s="45"/>
    </row>
    <row r="18" spans="2:6">
      <c r="B18" s="44" t="s">
        <v>59</v>
      </c>
    </row>
    <row r="19" spans="2:6">
      <c r="B19" s="43" t="s">
        <v>60</v>
      </c>
    </row>
    <row r="20" spans="2:6">
      <c r="B20" t="s">
        <v>99</v>
      </c>
    </row>
    <row r="21" spans="2:6">
      <c r="B21" s="43" t="s">
        <v>61</v>
      </c>
    </row>
    <row r="22" spans="2:6">
      <c r="B22" t="s">
        <v>75</v>
      </c>
      <c r="F22" s="46" t="s">
        <v>73</v>
      </c>
    </row>
    <row r="23" spans="2:6">
      <c r="B23" t="s">
        <v>100</v>
      </c>
    </row>
    <row r="26" spans="2:6" ht="15.75">
      <c r="B26" s="47" t="s">
        <v>82</v>
      </c>
    </row>
  </sheetData>
  <hyperlinks>
    <hyperlink ref="F22" r:id="rId1" xr:uid="{00000000-0004-0000-04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499984740745262"/>
  </sheetPr>
  <dimension ref="B1:J30"/>
  <sheetViews>
    <sheetView showGridLines="0" workbookViewId="0">
      <selection activeCell="B1" sqref="B1"/>
    </sheetView>
  </sheetViews>
  <sheetFormatPr defaultRowHeight="15"/>
  <cols>
    <col min="1" max="1" width="3.42578125" customWidth="1"/>
    <col min="4" max="4" width="4.28515625" customWidth="1"/>
    <col min="6" max="6" width="2.85546875" customWidth="1"/>
    <col min="9" max="9" width="5.7109375" customWidth="1"/>
  </cols>
  <sheetData>
    <row r="1" spans="2:2" ht="15.75">
      <c r="B1" s="47" t="s">
        <v>87</v>
      </c>
    </row>
    <row r="3" spans="2:2">
      <c r="B3" s="44" t="s">
        <v>58</v>
      </c>
    </row>
    <row r="4" spans="2:2">
      <c r="B4" s="43" t="s">
        <v>60</v>
      </c>
    </row>
    <row r="5" spans="2:2">
      <c r="B5" t="s">
        <v>85</v>
      </c>
    </row>
    <row r="6" spans="2:2">
      <c r="B6" s="43" t="s">
        <v>61</v>
      </c>
    </row>
    <row r="7" spans="2:2">
      <c r="B7" t="s">
        <v>62</v>
      </c>
    </row>
    <row r="8" spans="2:2">
      <c r="B8" s="43" t="s">
        <v>63</v>
      </c>
    </row>
    <row r="9" spans="2:2">
      <c r="B9" t="s">
        <v>65</v>
      </c>
    </row>
    <row r="10" spans="2:2">
      <c r="B10" s="43" t="s">
        <v>66</v>
      </c>
    </row>
    <row r="11" spans="2:2">
      <c r="B11" t="s">
        <v>67</v>
      </c>
    </row>
    <row r="12" spans="2:2">
      <c r="B12" s="43" t="s">
        <v>68</v>
      </c>
    </row>
    <row r="13" spans="2:2">
      <c r="B13" t="s">
        <v>69</v>
      </c>
    </row>
    <row r="14" spans="2:2">
      <c r="B14" s="45" t="s">
        <v>86</v>
      </c>
    </row>
    <row r="15" spans="2:2">
      <c r="B15" s="43" t="s">
        <v>70</v>
      </c>
    </row>
    <row r="16" spans="2:2">
      <c r="B16" s="45" t="s">
        <v>71</v>
      </c>
    </row>
    <row r="17" spans="2:10">
      <c r="B17" s="45" t="s">
        <v>108</v>
      </c>
    </row>
    <row r="18" spans="2:10">
      <c r="B18" s="43" t="s">
        <v>72</v>
      </c>
    </row>
    <row r="19" spans="2:10">
      <c r="B19" s="45" t="s">
        <v>74</v>
      </c>
      <c r="E19" s="46" t="s">
        <v>73</v>
      </c>
    </row>
    <row r="20" spans="2:10">
      <c r="B20" s="45" t="s">
        <v>77</v>
      </c>
    </row>
    <row r="22" spans="2:10">
      <c r="B22" s="44" t="s">
        <v>59</v>
      </c>
    </row>
    <row r="23" spans="2:10">
      <c r="B23" s="43" t="s">
        <v>60</v>
      </c>
    </row>
    <row r="24" spans="2:10">
      <c r="B24" t="s">
        <v>64</v>
      </c>
    </row>
    <row r="25" spans="2:10">
      <c r="B25" s="43" t="s">
        <v>61</v>
      </c>
    </row>
    <row r="26" spans="2:10">
      <c r="B26" t="s">
        <v>75</v>
      </c>
      <c r="G26" s="46" t="s">
        <v>73</v>
      </c>
      <c r="J26" t="s">
        <v>76</v>
      </c>
    </row>
    <row r="27" spans="2:10">
      <c r="B27" t="s">
        <v>83</v>
      </c>
    </row>
    <row r="30" spans="2:10" ht="15.75">
      <c r="B30" s="47" t="s">
        <v>82</v>
      </c>
    </row>
  </sheetData>
  <hyperlinks>
    <hyperlink ref="E19" r:id="rId1" xr:uid="{00000000-0004-0000-0500-000000000000}"/>
    <hyperlink ref="G26" r:id="rId2" xr:uid="{00000000-0004-0000-0500-000001000000}"/>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69AB36B00752B42A250F57A5A8D1D0F" ma:contentTypeVersion="11" ma:contentTypeDescription="Create a new document." ma:contentTypeScope="" ma:versionID="0682116e4da864c8279cd0ea1b9fa2da">
  <xsd:schema xmlns:xsd="http://www.w3.org/2001/XMLSchema" xmlns:xs="http://www.w3.org/2001/XMLSchema" xmlns:p="http://schemas.microsoft.com/office/2006/metadata/properties" xmlns:ns3="e1d314f8-b26a-4de1-a0c7-dc17f37158d3" xmlns:ns4="e136b754-b886-46e0-aa8b-269ada5a3acc" targetNamespace="http://schemas.microsoft.com/office/2006/metadata/properties" ma:root="true" ma:fieldsID="9ac6751912dca12ea78aee956ffe4bfe" ns3:_="" ns4:_="">
    <xsd:import namespace="e1d314f8-b26a-4de1-a0c7-dc17f37158d3"/>
    <xsd:import namespace="e136b754-b886-46e0-aa8b-269ada5a3acc"/>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1d314f8-b26a-4de1-a0c7-dc17f37158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136b754-b886-46e0-aa8b-269ada5a3ac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CB2F3F3-4BDF-4EDC-9BB0-57F4CBD57389}">
  <ds:schemaRefs>
    <ds:schemaRef ds:uri="http://schemas.microsoft.com/office/2006/documentManagement/types"/>
    <ds:schemaRef ds:uri="http://purl.org/dc/elements/1.1/"/>
    <ds:schemaRef ds:uri="e1d314f8-b26a-4de1-a0c7-dc17f37158d3"/>
    <ds:schemaRef ds:uri="http://schemas.microsoft.com/office/infopath/2007/PartnerControls"/>
    <ds:schemaRef ds:uri="http://purl.org/dc/terms/"/>
    <ds:schemaRef ds:uri="http://schemas.microsoft.com/office/2006/metadata/properties"/>
    <ds:schemaRef ds:uri="e136b754-b886-46e0-aa8b-269ada5a3acc"/>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9F372D69-7DC3-477D-9912-6BFDE141342B}">
  <ds:schemaRefs>
    <ds:schemaRef ds:uri="http://schemas.microsoft.com/sharepoint/v3/contenttype/forms"/>
  </ds:schemaRefs>
</ds:datastoreItem>
</file>

<file path=customXml/itemProps3.xml><?xml version="1.0" encoding="utf-8"?>
<ds:datastoreItem xmlns:ds="http://schemas.openxmlformats.org/officeDocument/2006/customXml" ds:itemID="{F388D7E7-B280-48D7-9995-1BA9E680707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1d314f8-b26a-4de1-a0c7-dc17f37158d3"/>
    <ds:schemaRef ds:uri="e136b754-b886-46e0-aa8b-269ada5a3a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Travel Expense Report</vt:lpstr>
      <vt:lpstr>Per Diem Calculator</vt:lpstr>
      <vt:lpstr>Add Roster Here</vt:lpstr>
      <vt:lpstr>Post-Travel Instructions</vt:lpstr>
      <vt:lpstr>Receipt Examples</vt:lpstr>
      <vt:lpstr>Instructions for Blanket Travel</vt:lpstr>
      <vt:lpstr>Instructions for Non-Blanket</vt:lpstr>
      <vt:lpstr>'Post-Travel Instructions'!Print_Area</vt:lpstr>
      <vt:lpstr>'Travel Expense Report'!Print_Area</vt:lpstr>
    </vt:vector>
  </TitlesOfParts>
  <Company>Colorado Mesa University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Davis, Bryan</dc:creator>
  <cp:lastModifiedBy>DeGeus, Richard</cp:lastModifiedBy>
  <cp:lastPrinted>2019-01-09T21:00:27Z</cp:lastPrinted>
  <dcterms:created xsi:type="dcterms:W3CDTF">2017-05-18T15:06:26Z</dcterms:created>
  <dcterms:modified xsi:type="dcterms:W3CDTF">2022-01-03T23:42:44Z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0x010100E69AB36B00752B42A250F57A5A8D1D0F</vt:lpwstr>
  </property>
</Properties>
</file>